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1625731-4CBA-415C-BE94-3E1DEB183CA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Titles" localSheetId="3">'Posebni dio'!$1:$5</definedName>
    <definedName name="_xlnm.Print_Area" localSheetId="2">' Račun financiranja'!$A$1:$F$15</definedName>
    <definedName name="_xlnm.Print_Area" localSheetId="1">' Račun prihoda i rashoda'!$A$1:$F$79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4" l="1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1" i="4"/>
  <c r="E49" i="4"/>
  <c r="E48" i="4"/>
  <c r="E47" i="4"/>
  <c r="E46" i="4"/>
  <c r="E45" i="4"/>
  <c r="E43" i="4"/>
  <c r="E41" i="4"/>
  <c r="E39" i="4"/>
  <c r="E38" i="4"/>
  <c r="F51" i="4"/>
  <c r="F50" i="4" s="1"/>
  <c r="F49" i="4"/>
  <c r="F48" i="4"/>
  <c r="F47" i="4"/>
  <c r="F46" i="4"/>
  <c r="F45" i="4"/>
  <c r="F43" i="4"/>
  <c r="F42" i="4" s="1"/>
  <c r="F41" i="4"/>
  <c r="F38" i="4"/>
  <c r="F37" i="4" s="1"/>
  <c r="F40" i="4"/>
  <c r="E29" i="4"/>
  <c r="E28" i="4"/>
  <c r="E27" i="4"/>
  <c r="E25" i="4"/>
  <c r="E24" i="4"/>
  <c r="E23" i="4"/>
  <c r="E22" i="4"/>
  <c r="E21" i="4"/>
  <c r="E15" i="4"/>
  <c r="E13" i="4"/>
  <c r="E12" i="4"/>
  <c r="E11" i="4"/>
  <c r="E10" i="4"/>
  <c r="C14" i="4"/>
  <c r="C9" i="4" s="1"/>
  <c r="C8" i="4" s="1"/>
  <c r="D9" i="4"/>
  <c r="D8" i="4" s="1"/>
  <c r="H15" i="2"/>
  <c r="H14" i="2"/>
  <c r="H11" i="2"/>
  <c r="C40" i="4"/>
  <c r="D50" i="4"/>
  <c r="C50" i="4"/>
  <c r="D44" i="4"/>
  <c r="C44" i="4"/>
  <c r="D42" i="4"/>
  <c r="C42" i="4"/>
  <c r="D40" i="4"/>
  <c r="E40" i="4" s="1"/>
  <c r="D37" i="4"/>
  <c r="C37" i="4"/>
  <c r="F56" i="4"/>
  <c r="D56" i="4"/>
  <c r="C56" i="4"/>
  <c r="F69" i="4"/>
  <c r="D69" i="4"/>
  <c r="C69" i="4"/>
  <c r="F63" i="4"/>
  <c r="D63" i="4"/>
  <c r="C63" i="4"/>
  <c r="F61" i="4"/>
  <c r="D61" i="4"/>
  <c r="C61" i="4"/>
  <c r="F59" i="4"/>
  <c r="D59" i="4"/>
  <c r="C59" i="4"/>
  <c r="F20" i="4"/>
  <c r="D20" i="4"/>
  <c r="F26" i="4"/>
  <c r="D26" i="4"/>
  <c r="C26" i="4"/>
  <c r="C20" i="4"/>
  <c r="I10" i="2"/>
  <c r="I24" i="2"/>
  <c r="H24" i="2"/>
  <c r="G24" i="2"/>
  <c r="F24" i="2"/>
  <c r="I13" i="2"/>
  <c r="G13" i="2"/>
  <c r="H13" i="2" s="1"/>
  <c r="F13" i="2"/>
  <c r="G10" i="2"/>
  <c r="F10" i="2"/>
  <c r="E20" i="4" l="1"/>
  <c r="E37" i="4"/>
  <c r="E50" i="4"/>
  <c r="E42" i="4"/>
  <c r="C36" i="4"/>
  <c r="E44" i="4"/>
  <c r="F44" i="4"/>
  <c r="E14" i="4"/>
  <c r="F36" i="4"/>
  <c r="E8" i="4"/>
  <c r="E26" i="4"/>
  <c r="F14" i="4"/>
  <c r="F9" i="4" s="1"/>
  <c r="F8" i="4" s="1"/>
  <c r="E9" i="4"/>
  <c r="H10" i="2"/>
  <c r="D36" i="4"/>
  <c r="C55" i="4"/>
  <c r="D55" i="4"/>
  <c r="F55" i="4"/>
  <c r="C19" i="4"/>
  <c r="F19" i="4"/>
  <c r="D19" i="4"/>
  <c r="I16" i="2"/>
  <c r="I25" i="2" s="1"/>
  <c r="I33" i="2" s="1"/>
  <c r="G16" i="2"/>
  <c r="F16" i="2"/>
  <c r="F25" i="2" s="1"/>
  <c r="F33" i="2" s="1"/>
  <c r="E36" i="4" l="1"/>
  <c r="E19" i="4"/>
  <c r="G25" i="2"/>
  <c r="H33" i="2"/>
  <c r="G33" i="2"/>
</calcChain>
</file>

<file path=xl/sharedStrings.xml><?xml version="1.0" encoding="utf-8"?>
<sst xmlns="http://schemas.openxmlformats.org/spreadsheetml/2006/main" count="401" uniqueCount="134">
  <si>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</si>
  <si>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</si>
  <si>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</si>
  <si>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</si>
  <si>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</si>
  <si>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</si>
  <si>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</si>
  <si>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</si>
  <si>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</si>
  <si>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</si>
  <si>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</si>
  <si>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</si>
  <si>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</si>
  <si>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</si>
  <si>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</si>
  <si>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</si>
  <si>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</si>
  <si>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</si>
  <si>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</si>
  <si>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NAZIV</t>
  </si>
  <si>
    <t>UKUPNO PRIHODI</t>
  </si>
  <si>
    <t>Prihodi poslovanja</t>
  </si>
  <si>
    <t>Pomoći iz inozemstva i od subjekata unutar općeg proračuna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</si>
  <si>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</si>
  <si>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</si>
  <si>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</si>
  <si>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</si>
  <si>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</si>
  <si>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</si>
  <si>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Razred/
skupina</t>
  </si>
  <si>
    <t>Opći prihodi i primici</t>
  </si>
  <si>
    <t>Vlastiti prihodi</t>
  </si>
  <si>
    <t>B. RAČUN FINANCIRANJA</t>
  </si>
  <si>
    <t>B1. RAČUN FINANCIRANJA PREMA EKONOMSKOJ KLASIFIKACIJI</t>
  </si>
  <si>
    <t>B2. RAČUN FINANCIRANJA PREMA IZVORIMA FINANCIRANJA</t>
  </si>
  <si>
    <t>II. POSEBNI DIO</t>
  </si>
  <si>
    <t>ŠIFRA</t>
  </si>
  <si>
    <t>Prihodi za posebne namjene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</si>
  <si>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</si>
  <si>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</si>
  <si>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</si>
  <si>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Kazne, upravne mjere i ostali prihodi</t>
  </si>
  <si>
    <t xml:space="preserve">A, RAČUN PRIHODA I RASHODA </t>
  </si>
  <si>
    <t>A1, PRIHODI I RASHODI PREMA EKONOMSKOJ KLASIFIKACIJI</t>
  </si>
  <si>
    <t>A2, PRIHODI I RASHODI PREMA IZVORIMA FINANCIRANJA</t>
  </si>
  <si>
    <t>A3, RASHODI PREMA FUNKCIJSKOJ KLASIFIKACIJI</t>
  </si>
  <si>
    <t>Financijski rashodi</t>
  </si>
  <si>
    <t>Naknade građanima i kućanstvima na temelju osiguranja i druge naknade</t>
  </si>
  <si>
    <t>Rashodi za donacije, kazne, naknade šteta i kapitalne pomoći</t>
  </si>
  <si>
    <t>Rashodi za nabavu proizvedene dugotrajne imovine</t>
  </si>
  <si>
    <t>Rashodi za dodatna ulaganja na nefinancijskoj imovini</t>
  </si>
  <si>
    <t>Pomoći</t>
  </si>
  <si>
    <t>Tekuće pomoći iz državnog proračuna</t>
  </si>
  <si>
    <t>Tekuće pomoći iz županijskog proračuna</t>
  </si>
  <si>
    <t>Kapitalne pomoći iz državnog proračuna</t>
  </si>
  <si>
    <t>Pomoći iz državnog proračuna temeljem prijenosa EU sredstava</t>
  </si>
  <si>
    <t>Donacije</t>
  </si>
  <si>
    <t>3.1</t>
  </si>
  <si>
    <t>4.6</t>
  </si>
  <si>
    <t>5</t>
  </si>
  <si>
    <t>5.1</t>
  </si>
  <si>
    <t>5.2</t>
  </si>
  <si>
    <t>5.3</t>
  </si>
  <si>
    <t>5.7</t>
  </si>
  <si>
    <t>5.8</t>
  </si>
  <si>
    <t>6.1</t>
  </si>
  <si>
    <t>Opći prihodi i primici (nenamjenski)</t>
  </si>
  <si>
    <t>Decentralizirana funckija - osnovno školstvo</t>
  </si>
  <si>
    <t>1.1</t>
  </si>
  <si>
    <t>1.2</t>
  </si>
  <si>
    <t>09</t>
  </si>
  <si>
    <t>Obrazovanje</t>
  </si>
  <si>
    <t>091</t>
  </si>
  <si>
    <t>Predškolsko i osnovno obrazovanje</t>
  </si>
  <si>
    <t>6</t>
  </si>
  <si>
    <t>4</t>
  </si>
  <si>
    <t>Razdjel 004 UPRAVNI ODJEL DRUŠTVENIH DJELATNOSTI</t>
  </si>
  <si>
    <t>Glava 00405 OSNOVNO ŠKOLSTVO</t>
  </si>
  <si>
    <t>Program 1136 KAPITALNA ULAGANJA U OPREMU I INFRASTRUKTURU GRADSKIH ŠKOLA </t>
  </si>
  <si>
    <t>Kapitalni projekt K100117 KAPITALNO ULAGANJE U OSNOVNO ŠKOLSTVO</t>
  </si>
  <si>
    <t>Program 1137 REDOVITA DJELATNOST OSNOVNIH ŠKOLA </t>
  </si>
  <si>
    <t>Aktivnost A100208 STRUČNO, ADMINISTRATIVNO I TEHNIČKO OSOBLJE</t>
  </si>
  <si>
    <t>Aktivnost A100209 TEKUĆE I INVESTICIJSKO ODRŽAVANJE</t>
  </si>
  <si>
    <t>Aktivnost A100210 OPĆI POSLOVI USTANOVA OSNOVNOG ŠKOLSTVA</t>
  </si>
  <si>
    <t>Aktivnost A100248 MEDNI DANI</t>
  </si>
  <si>
    <t>Aktivnost A100276 POMOĆNIK U NASTAVI 2024/2027</t>
  </si>
  <si>
    <t>Aktivnost A100277 ŠKOLSKA SHEMA 2024/2025</t>
  </si>
  <si>
    <t>Aktivnost A100278 ŠKOLSKA SHEMA 2025/2026</t>
  </si>
  <si>
    <t>PLANIRANO</t>
  </si>
  <si>
    <t>IZNOS</t>
  </si>
  <si>
    <t>PROMJENA 
POSTOTAK</t>
  </si>
  <si>
    <t>NOVI IZNOS</t>
  </si>
  <si>
    <t>63</t>
  </si>
  <si>
    <t>64</t>
  </si>
  <si>
    <t>65</t>
  </si>
  <si>
    <t>66</t>
  </si>
  <si>
    <t>Prihodi od prodaje proizvoda i robe te pruženih usluga, prihodi od donacija te povrati po protestira</t>
  </si>
  <si>
    <t>67</t>
  </si>
  <si>
    <t>68</t>
  </si>
  <si>
    <t>31</t>
  </si>
  <si>
    <t>32</t>
  </si>
  <si>
    <t>34</t>
  </si>
  <si>
    <t>37</t>
  </si>
  <si>
    <t>38</t>
  </si>
  <si>
    <t>41</t>
  </si>
  <si>
    <t>42</t>
  </si>
  <si>
    <t>45</t>
  </si>
  <si>
    <t>Korisnik  905 O.Š. ANTUNA GUSTAVA MATOŠA, VINKOVCI</t>
  </si>
  <si>
    <t>Proračunski korisnik 10194 O.Š. ANTUNA GUSTAVA MATOŠA, VINKOVCI</t>
  </si>
  <si>
    <t>Izvor  3.1. Vlastiti prihodi</t>
  </si>
  <si>
    <t>Izvor  3.1.1 Vlastiti prihodi proračunskih korisnika - PK</t>
  </si>
  <si>
    <t>Izvor  4.6. Prihodi za posebne namjene</t>
  </si>
  <si>
    <t>Izvor  4.6.1 Prihodi za posebne namjene - PK</t>
  </si>
  <si>
    <t>Izvor  5.1. Tekuće pomoći iz državnog proračuna</t>
  </si>
  <si>
    <t>Izvor  5.1.1 Tekuće pomoći iz državnog proračuna - PK</t>
  </si>
  <si>
    <t>Izvor  5.1.3. Tekuće pomoći iz državnog proračuna - projekti PK</t>
  </si>
  <si>
    <t>Izvor  5.2. Tekuće pomoći iz županijskog proračuna</t>
  </si>
  <si>
    <t>Izvor  5.2.1 Tekuće pomoći iz proračuna JLPRS - PK</t>
  </si>
  <si>
    <t>Izvor  5.3. Kapitalne pomoći iz državnog proračuna</t>
  </si>
  <si>
    <t>Izvor  5.3.1 Kapitalne pomoći iz državnog proračuna - PK</t>
  </si>
  <si>
    <t>Izvor  5.7. Pomoći</t>
  </si>
  <si>
    <t>Izvor  5.7.1 Pomoći - PK</t>
  </si>
  <si>
    <t>Izvor  6.1. Donacije</t>
  </si>
  <si>
    <t>Izvor  6.1.1 Donacije - PK</t>
  </si>
  <si>
    <t>Glavni program A01 GRAD VINKOVCI</t>
  </si>
  <si>
    <t>Izvor  1.1. Opći prihodi i primici (nenamjenski)</t>
  </si>
  <si>
    <t>Izvor  1.1.2 Opći prihodi i primici (nenamjenski) - PK</t>
  </si>
  <si>
    <t>Izvor  5.8. Pomoći iz državnog proračuna temeljem prijenosa EU sredstava</t>
  </si>
  <si>
    <t>Izvor  5.8.1 Pomoći iz državnog proračuna temeljem prijenosa EU sredstava</t>
  </si>
  <si>
    <t>Izvor  5.8.3. Pomoći iz državnog proračuna temeljem prijenosa EU sredstava</t>
  </si>
  <si>
    <t>Izvor  1.2. Decentralizirana funckija - osnovno školstvo</t>
  </si>
  <si>
    <t>Izvor  1.2.1 Decentralizirana funckija - osnovno školstvo</t>
  </si>
  <si>
    <t>3</t>
  </si>
  <si>
    <t xml:space="preserve">IZMJENE I DOPUNE FINANCIJSKIOG PLANA 
PRORAČUNSKOG KORISNIKA JEDINICE LOKALNE I PODRUČNE (REGIONALNE) SAMOUPRAVE 
ZA 2025. GODINU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</si>
</sst>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9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4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4" fillId="4" borderId="2" xfId="2" quotePrefix="1" applyNumberFormat="1" applyFont="1" applyFill="1" applyBorder="1" applyAlignment="1">
      <alignment horizontal="right"/>
    </xf>
    <xf numFmtId="0" fontId="17" fillId="0" borderId="0" xfId="2" applyFont="1" applyAlignment="1">
      <alignment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5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8" fillId="0" borderId="0" xfId="3" applyFont="1"/>
    <xf numFmtId="0" fontId="14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5" fillId="2" borderId="4" xfId="3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left" vertical="center"/>
    </xf>
    <xf numFmtId="0" fontId="14" fillId="2" borderId="4" xfId="3" applyFont="1" applyFill="1" applyBorder="1" applyAlignment="1">
      <alignment vertical="center" wrapText="1"/>
    </xf>
    <xf numFmtId="0" fontId="15" fillId="2" borderId="4" xfId="3" applyFont="1" applyFill="1" applyBorder="1" applyAlignment="1">
      <alignment vertical="center" wrapText="1"/>
    </xf>
    <xf numFmtId="0" fontId="15" fillId="2" borderId="4" xfId="3" applyFont="1" applyFill="1" applyBorder="1" applyAlignment="1">
      <alignment horizontal="left" vertical="center" wrapText="1" indent="2"/>
    </xf>
    <xf numFmtId="0" fontId="5" fillId="0" borderId="0" xfId="3" applyFont="1" applyAlignment="1">
      <alignment vertical="center" wrapText="1"/>
    </xf>
    <xf numFmtId="49" fontId="14" fillId="2" borderId="4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2" fillId="0" borderId="4" xfId="3" quotePrefix="1" applyFont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4" fontId="12" fillId="3" borderId="4" xfId="2" applyNumberFormat="1" applyFont="1" applyFill="1" applyBorder="1" applyAlignment="1">
      <alignment horizontal="right"/>
    </xf>
    <xf numFmtId="4" fontId="12" fillId="0" borderId="4" xfId="2" applyNumberFormat="1" applyFont="1" applyBorder="1" applyAlignment="1">
      <alignment horizontal="right"/>
    </xf>
    <xf numFmtId="4" fontId="14" fillId="3" borderId="2" xfId="2" quotePrefix="1" applyNumberFormat="1" applyFont="1" applyFill="1" applyBorder="1" applyAlignment="1">
      <alignment horizontal="right"/>
    </xf>
    <xf numFmtId="4" fontId="14" fillId="4" borderId="2" xfId="2" quotePrefix="1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/>
    </xf>
    <xf numFmtId="4" fontId="14" fillId="2" borderId="4" xfId="3" applyNumberFormat="1" applyFont="1" applyFill="1" applyBorder="1" applyAlignment="1">
      <alignment horizontal="right" vertical="center" wrapText="1"/>
    </xf>
    <xf numFmtId="4" fontId="15" fillId="2" borderId="4" xfId="3" applyNumberFormat="1" applyFont="1" applyFill="1" applyBorder="1" applyAlignment="1">
      <alignment horizontal="right" vertical="center" wrapText="1"/>
    </xf>
    <xf numFmtId="0" fontId="15" fillId="2" borderId="4" xfId="3" applyFont="1" applyFill="1" applyBorder="1" applyAlignment="1">
      <alignment horizontal="center" vertical="center" wrapText="1"/>
    </xf>
    <xf numFmtId="4" fontId="12" fillId="2" borderId="4" xfId="3" applyNumberFormat="1" applyFont="1" applyFill="1" applyBorder="1" applyAlignment="1">
      <alignment horizontal="right"/>
    </xf>
    <xf numFmtId="4" fontId="15" fillId="2" borderId="4" xfId="3" quotePrefix="1" applyNumberFormat="1" applyFont="1" applyFill="1" applyBorder="1" applyAlignment="1">
      <alignment horizontal="right" vertical="center" wrapText="1"/>
    </xf>
    <xf numFmtId="0" fontId="14" fillId="2" borderId="4" xfId="3" quotePrefix="1" applyFont="1" applyFill="1" applyBorder="1" applyAlignment="1">
      <alignment horizontal="left" vertical="center" wrapText="1"/>
    </xf>
    <xf numFmtId="4" fontId="14" fillId="2" borderId="4" xfId="3" quotePrefix="1" applyNumberFormat="1" applyFont="1" applyFill="1" applyBorder="1" applyAlignment="1">
      <alignment horizontal="right" vertical="center" wrapText="1"/>
    </xf>
    <xf numFmtId="0" fontId="15" fillId="2" borderId="4" xfId="3" applyFont="1" applyFill="1" applyBorder="1" applyAlignment="1">
      <alignment horizontal="right" vertical="center" wrapText="1"/>
    </xf>
    <xf numFmtId="4" fontId="14" fillId="2" borderId="4" xfId="3" applyNumberFormat="1" applyFont="1" applyFill="1" applyBorder="1" applyAlignment="1">
      <alignment vertical="center" wrapText="1"/>
    </xf>
    <xf numFmtId="49" fontId="14" fillId="2" borderId="4" xfId="3" applyNumberFormat="1" applyFont="1" applyFill="1" applyBorder="1" applyAlignment="1">
      <alignment vertical="center" wrapText="1"/>
    </xf>
    <xf numFmtId="49" fontId="14" fillId="2" borderId="4" xfId="3" quotePrefix="1" applyNumberFormat="1" applyFont="1" applyFill="1" applyBorder="1" applyAlignment="1">
      <alignment vertical="center"/>
    </xf>
    <xf numFmtId="0" fontId="12" fillId="3" borderId="4" xfId="3" quotePrefix="1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right" vertical="center"/>
    </xf>
    <xf numFmtId="49" fontId="15" fillId="2" borderId="4" xfId="3" applyNumberFormat="1" applyFont="1" applyFill="1" applyBorder="1" applyAlignment="1">
      <alignment horizontal="right" vertical="center" wrapText="1"/>
    </xf>
    <xf numFmtId="49" fontId="15" fillId="2" borderId="4" xfId="3" quotePrefix="1" applyNumberFormat="1" applyFont="1" applyFill="1" applyBorder="1" applyAlignment="1">
      <alignment horizontal="right" vertical="center"/>
    </xf>
    <xf numFmtId="10" fontId="12" fillId="3" borderId="4" xfId="4" applyNumberFormat="1" applyFont="1" applyFill="1" applyBorder="1" applyAlignment="1">
      <alignment horizontal="right"/>
    </xf>
    <xf numFmtId="10" fontId="12" fillId="0" borderId="4" xfId="4" applyNumberFormat="1" applyFont="1" applyBorder="1" applyAlignment="1">
      <alignment horizontal="right"/>
    </xf>
    <xf numFmtId="10" fontId="8" fillId="2" borderId="4" xfId="4" applyNumberFormat="1" applyFont="1" applyFill="1" applyBorder="1" applyAlignment="1">
      <alignment horizontal="right"/>
    </xf>
    <xf numFmtId="10" fontId="12" fillId="2" borderId="4" xfId="4" applyNumberFormat="1" applyFont="1" applyFill="1" applyBorder="1" applyAlignment="1">
      <alignment horizontal="right"/>
    </xf>
    <xf numFmtId="0" fontId="20" fillId="0" borderId="6" xfId="0" applyFont="1" applyBorder="1"/>
    <xf numFmtId="0" fontId="20" fillId="0" borderId="7" xfId="0" applyFont="1" applyBorder="1"/>
    <xf numFmtId="4" fontId="20" fillId="0" borderId="7" xfId="0" applyNumberFormat="1" applyFont="1" applyBorder="1"/>
    <xf numFmtId="4" fontId="20" fillId="0" borderId="8" xfId="0" applyNumberFormat="1" applyFont="1" applyBorder="1"/>
    <xf numFmtId="0" fontId="20" fillId="0" borderId="9" xfId="0" applyFont="1" applyBorder="1"/>
    <xf numFmtId="0" fontId="20" fillId="0" borderId="10" xfId="0" applyFont="1" applyBorder="1"/>
    <xf numFmtId="4" fontId="20" fillId="0" borderId="10" xfId="0" applyNumberFormat="1" applyFont="1" applyBorder="1"/>
    <xf numFmtId="4" fontId="20" fillId="0" borderId="11" xfId="0" applyNumberFormat="1" applyFont="1" applyBorder="1"/>
    <xf numFmtId="0" fontId="21" fillId="0" borderId="9" xfId="0" applyFont="1" applyBorder="1"/>
    <xf numFmtId="0" fontId="21" fillId="0" borderId="10" xfId="0" applyFont="1" applyBorder="1"/>
    <xf numFmtId="4" fontId="21" fillId="0" borderId="10" xfId="0" applyNumberFormat="1" applyFont="1" applyBorder="1"/>
    <xf numFmtId="4" fontId="21" fillId="0" borderId="11" xfId="0" applyNumberFormat="1" applyFon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4" fontId="0" fillId="0" borderId="14" xfId="0" applyNumberFormat="1" applyBorder="1"/>
    <xf numFmtId="0" fontId="14" fillId="3" borderId="2" xfId="2" quotePrefix="1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4" fillId="3" borderId="3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2" fillId="0" borderId="2" xfId="3" quotePrefix="1" applyFont="1" applyBorder="1" applyAlignment="1">
      <alignment horizontal="center" vertical="center" wrapText="1"/>
    </xf>
    <xf numFmtId="0" fontId="12" fillId="0" borderId="3" xfId="3" quotePrefix="1" applyFont="1" applyBorder="1" applyAlignment="1">
      <alignment horizontal="center" vertical="center" wrapText="1"/>
    </xf>
    <xf numFmtId="0" fontId="15" fillId="3" borderId="3" xfId="2" applyFont="1" applyFill="1" applyBorder="1" applyAlignment="1">
      <alignment vertical="center"/>
    </xf>
    <xf numFmtId="0" fontId="12" fillId="0" borderId="2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4" borderId="5" xfId="2" applyFont="1" applyFill="1" applyBorder="1" applyAlignment="1">
      <alignment horizontal="left" vertical="center" wrapText="1"/>
    </xf>
    <xf numFmtId="0" fontId="14" fillId="0" borderId="2" xfId="2" quotePrefix="1" applyFont="1" applyBorder="1" applyAlignment="1">
      <alignment horizontal="left" vertical="center"/>
    </xf>
    <xf numFmtId="0" fontId="15" fillId="0" borderId="3" xfId="2" applyFont="1" applyBorder="1" applyAlignment="1">
      <alignment vertical="center"/>
    </xf>
    <xf numFmtId="0" fontId="14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vertical="center" wrapText="1"/>
    </xf>
    <xf numFmtId="0" fontId="14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zoomScaleNormal="100" workbookViewId="0">
      <selection activeCell="A2" sqref="A2:I2"/>
    </sheetView>
  </sheetViews>
  <sheetFormatPr defaultColWidth="0" defaultRowHeight="15" x14ac:dyDescent="0.25"/>
  <cols>
    <col min="1" max="4" width="8.85546875" style="1" customWidth="1"/>
    <col min="5" max="5" width="19.5703125" style="1" customWidth="1"/>
    <col min="6" max="6" width="12.85546875" style="1" customWidth="1"/>
    <col min="7" max="7" width="13" style="1" bestFit="1" customWidth="1"/>
    <col min="8" max="8" width="12.7109375" style="1" customWidth="1"/>
    <col min="9" max="9" width="12.140625" style="1" bestFit="1" customWidth="1"/>
    <col min="10" max="10" width="14.5703125" style="1" customWidth="1"/>
    <col min="11" max="12" width="25.28515625" style="1" hidden="1" customWidth="1"/>
    <col min="13" max="16384" width="8.85546875" style="1" hidden="1"/>
  </cols>
  <sheetData>
    <row r="1" spans="1:9" ht="15.75" x14ac:dyDescent="0.25">
      <c r="A1" s="38"/>
    </row>
    <row r="2" spans="1:9" s="2" customFormat="1" ht="61.5" customHeight="1" x14ac:dyDescent="0.25">
      <c r="A2" s="93" t="s">
        <v>133</v>
      </c>
      <c r="B2" s="93"/>
      <c r="C2" s="93"/>
      <c r="D2" s="93"/>
      <c r="E2" s="93"/>
      <c r="F2" s="93"/>
      <c r="G2" s="93"/>
      <c r="H2" s="93"/>
      <c r="I2" s="93"/>
    </row>
    <row r="3" spans="1:9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s="2" customFormat="1" ht="15.75" x14ac:dyDescent="0.25">
      <c r="A4" s="93" t="s">
        <v>0</v>
      </c>
      <c r="B4" s="93"/>
      <c r="C4" s="93"/>
      <c r="D4" s="93"/>
      <c r="E4" s="93"/>
      <c r="F4" s="93"/>
      <c r="G4" s="93"/>
      <c r="H4" s="93"/>
      <c r="I4" s="94"/>
    </row>
    <row r="5" spans="1:9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</row>
    <row r="6" spans="1:9" s="2" customFormat="1" ht="18" customHeight="1" x14ac:dyDescent="0.25">
      <c r="A6" s="93" t="s">
        <v>13</v>
      </c>
      <c r="B6" s="95"/>
      <c r="C6" s="95"/>
      <c r="D6" s="95"/>
      <c r="E6" s="95"/>
      <c r="F6" s="95"/>
      <c r="G6" s="95"/>
      <c r="H6" s="95"/>
      <c r="I6" s="95"/>
    </row>
    <row r="7" spans="1:9" s="2" customFormat="1" ht="18.75" x14ac:dyDescent="0.3">
      <c r="A7" s="5"/>
      <c r="B7" s="6"/>
      <c r="C7" s="6"/>
      <c r="D7" s="6"/>
      <c r="E7" s="7"/>
      <c r="F7" s="8"/>
      <c r="G7" s="8"/>
      <c r="H7" s="8"/>
      <c r="I7" s="8"/>
    </row>
    <row r="8" spans="1:9" s="2" customFormat="1" ht="25.5" x14ac:dyDescent="0.25">
      <c r="A8" s="96" t="s">
        <v>12</v>
      </c>
      <c r="B8" s="97"/>
      <c r="C8" s="97"/>
      <c r="D8" s="97"/>
      <c r="E8" s="97"/>
      <c r="F8" s="39" t="s">
        <v>88</v>
      </c>
      <c r="G8" s="39" t="s">
        <v>89</v>
      </c>
      <c r="H8" s="40" t="s">
        <v>90</v>
      </c>
      <c r="I8" s="40" t="s">
        <v>91</v>
      </c>
    </row>
    <row r="9" spans="1:9" s="20" customFormat="1" ht="12" customHeight="1" x14ac:dyDescent="0.25">
      <c r="A9" s="92">
        <v>1</v>
      </c>
      <c r="B9" s="92"/>
      <c r="C9" s="92"/>
      <c r="D9" s="92"/>
      <c r="E9" s="92"/>
      <c r="F9" s="41">
        <v>2</v>
      </c>
      <c r="G9" s="41">
        <v>3</v>
      </c>
      <c r="H9" s="42">
        <v>4</v>
      </c>
      <c r="I9" s="42">
        <v>5</v>
      </c>
    </row>
    <row r="10" spans="1:9" s="2" customFormat="1" x14ac:dyDescent="0.25">
      <c r="A10" s="89" t="s">
        <v>3</v>
      </c>
      <c r="B10" s="88"/>
      <c r="C10" s="88"/>
      <c r="D10" s="88"/>
      <c r="E10" s="98"/>
      <c r="F10" s="43">
        <f>F11+F12</f>
        <v>3935258.58</v>
      </c>
      <c r="G10" s="43">
        <f t="shared" ref="G10:I10" si="0">G11+G12</f>
        <v>88891.53</v>
      </c>
      <c r="H10" s="63">
        <f>G10/F10</f>
        <v>2.2588485151082499E-2</v>
      </c>
      <c r="I10" s="43">
        <f t="shared" si="0"/>
        <v>4024150.11</v>
      </c>
    </row>
    <row r="11" spans="1:9" s="2" customFormat="1" x14ac:dyDescent="0.25">
      <c r="A11" s="107" t="s">
        <v>1</v>
      </c>
      <c r="B11" s="108"/>
      <c r="C11" s="108"/>
      <c r="D11" s="108"/>
      <c r="E11" s="106"/>
      <c r="F11" s="44">
        <v>3935258.58</v>
      </c>
      <c r="G11" s="44">
        <v>88891.53</v>
      </c>
      <c r="H11" s="64">
        <f t="shared" ref="H11:H15" si="1">G11/F11</f>
        <v>2.2588485151082499E-2</v>
      </c>
      <c r="I11" s="44">
        <v>4024150.11</v>
      </c>
    </row>
    <row r="12" spans="1:9" s="2" customFormat="1" x14ac:dyDescent="0.25">
      <c r="A12" s="105" t="s">
        <v>2</v>
      </c>
      <c r="B12" s="106"/>
      <c r="C12" s="106"/>
      <c r="D12" s="106"/>
      <c r="E12" s="106"/>
      <c r="F12" s="44">
        <v>0</v>
      </c>
      <c r="G12" s="44">
        <v>0</v>
      </c>
      <c r="H12" s="64">
        <v>0</v>
      </c>
      <c r="I12" s="44">
        <v>0</v>
      </c>
    </row>
    <row r="13" spans="1:9" s="2" customFormat="1" x14ac:dyDescent="0.25">
      <c r="A13" s="9" t="s">
        <v>6</v>
      </c>
      <c r="B13" s="18"/>
      <c r="C13" s="18"/>
      <c r="D13" s="18"/>
      <c r="E13" s="18"/>
      <c r="F13" s="43">
        <f>F14+F15</f>
        <v>3935258.58</v>
      </c>
      <c r="G13" s="43">
        <f t="shared" ref="G13:I13" si="2">G14+G15</f>
        <v>88891.530000000013</v>
      </c>
      <c r="H13" s="63">
        <f t="shared" si="1"/>
        <v>2.2588485151082503E-2</v>
      </c>
      <c r="I13" s="43">
        <f t="shared" si="2"/>
        <v>4024150.11</v>
      </c>
    </row>
    <row r="14" spans="1:9" s="2" customFormat="1" x14ac:dyDescent="0.25">
      <c r="A14" s="109" t="s">
        <v>4</v>
      </c>
      <c r="B14" s="108"/>
      <c r="C14" s="108"/>
      <c r="D14" s="108"/>
      <c r="E14" s="108"/>
      <c r="F14" s="44">
        <v>3782450.32</v>
      </c>
      <c r="G14" s="44">
        <v>87026.46</v>
      </c>
      <c r="H14" s="64">
        <f t="shared" si="1"/>
        <v>2.3007958502413328E-2</v>
      </c>
      <c r="I14" s="44">
        <v>3869476.78</v>
      </c>
    </row>
    <row r="15" spans="1:9" s="2" customFormat="1" x14ac:dyDescent="0.25">
      <c r="A15" s="105" t="s">
        <v>5</v>
      </c>
      <c r="B15" s="106"/>
      <c r="C15" s="106"/>
      <c r="D15" s="106"/>
      <c r="E15" s="106"/>
      <c r="F15" s="44">
        <v>152808.26</v>
      </c>
      <c r="G15" s="44">
        <v>1865.07</v>
      </c>
      <c r="H15" s="64">
        <f t="shared" si="1"/>
        <v>1.2205295708491149E-2</v>
      </c>
      <c r="I15" s="44">
        <v>154673.32999999999</v>
      </c>
    </row>
    <row r="16" spans="1:9" s="2" customFormat="1" x14ac:dyDescent="0.25">
      <c r="A16" s="87" t="s">
        <v>7</v>
      </c>
      <c r="B16" s="88"/>
      <c r="C16" s="88"/>
      <c r="D16" s="88"/>
      <c r="E16" s="88"/>
      <c r="F16" s="43">
        <f>F10-F13</f>
        <v>0</v>
      </c>
      <c r="G16" s="43">
        <f t="shared" ref="G16:I16" si="3">G10-G13</f>
        <v>0</v>
      </c>
      <c r="H16" s="63">
        <v>0</v>
      </c>
      <c r="I16" s="43">
        <f t="shared" si="3"/>
        <v>0</v>
      </c>
    </row>
    <row r="17" spans="1:9" s="2" customFormat="1" ht="18.75" x14ac:dyDescent="0.25">
      <c r="A17" s="3"/>
      <c r="B17" s="10"/>
      <c r="C17" s="10"/>
      <c r="D17" s="10"/>
      <c r="E17" s="10"/>
      <c r="F17" s="10"/>
      <c r="G17" s="10"/>
      <c r="H17" s="11"/>
      <c r="I17" s="11"/>
    </row>
    <row r="18" spans="1:9" s="2" customFormat="1" ht="18" customHeight="1" x14ac:dyDescent="0.25">
      <c r="A18" s="93" t="s">
        <v>14</v>
      </c>
      <c r="B18" s="95"/>
      <c r="C18" s="95"/>
      <c r="D18" s="95"/>
      <c r="E18" s="95"/>
      <c r="F18" s="95"/>
      <c r="G18" s="95"/>
      <c r="H18" s="95"/>
      <c r="I18" s="95"/>
    </row>
    <row r="19" spans="1:9" s="2" customFormat="1" ht="18.75" x14ac:dyDescent="0.25">
      <c r="A19" s="3"/>
      <c r="B19" s="10"/>
      <c r="C19" s="10"/>
      <c r="D19" s="10"/>
      <c r="E19" s="10"/>
      <c r="F19" s="10"/>
      <c r="G19" s="10"/>
      <c r="H19" s="11"/>
      <c r="I19" s="11"/>
    </row>
    <row r="20" spans="1:9" s="2" customFormat="1" ht="25.5" x14ac:dyDescent="0.25">
      <c r="A20" s="96" t="s">
        <v>12</v>
      </c>
      <c r="B20" s="97"/>
      <c r="C20" s="97"/>
      <c r="D20" s="97"/>
      <c r="E20" s="97"/>
      <c r="F20" s="39" t="s">
        <v>88</v>
      </c>
      <c r="G20" s="39" t="s">
        <v>89</v>
      </c>
      <c r="H20" s="40" t="s">
        <v>90</v>
      </c>
      <c r="I20" s="40" t="s">
        <v>91</v>
      </c>
    </row>
    <row r="21" spans="1:9" s="20" customFormat="1" ht="12" customHeight="1" x14ac:dyDescent="0.25">
      <c r="A21" s="92">
        <v>1</v>
      </c>
      <c r="B21" s="92"/>
      <c r="C21" s="92"/>
      <c r="D21" s="92"/>
      <c r="E21" s="92"/>
      <c r="F21" s="41">
        <v>2</v>
      </c>
      <c r="G21" s="41">
        <v>3</v>
      </c>
      <c r="H21" s="42">
        <v>4</v>
      </c>
      <c r="I21" s="42">
        <v>5</v>
      </c>
    </row>
    <row r="22" spans="1:9" s="2" customFormat="1" x14ac:dyDescent="0.25">
      <c r="A22" s="105" t="s">
        <v>8</v>
      </c>
      <c r="B22" s="106"/>
      <c r="C22" s="106"/>
      <c r="D22" s="106"/>
      <c r="E22" s="106"/>
      <c r="F22" s="44"/>
      <c r="G22" s="44"/>
      <c r="H22" s="44"/>
      <c r="I22" s="44"/>
    </row>
    <row r="23" spans="1:9" s="2" customFormat="1" x14ac:dyDescent="0.25">
      <c r="A23" s="105" t="s">
        <v>9</v>
      </c>
      <c r="B23" s="106"/>
      <c r="C23" s="106"/>
      <c r="D23" s="106"/>
      <c r="E23" s="106"/>
      <c r="F23" s="44"/>
      <c r="G23" s="44"/>
      <c r="H23" s="44"/>
      <c r="I23" s="44"/>
    </row>
    <row r="24" spans="1:9" s="2" customFormat="1" x14ac:dyDescent="0.25">
      <c r="A24" s="87" t="s">
        <v>10</v>
      </c>
      <c r="B24" s="88"/>
      <c r="C24" s="88"/>
      <c r="D24" s="88"/>
      <c r="E24" s="88"/>
      <c r="F24" s="43">
        <f>F22-F23</f>
        <v>0</v>
      </c>
      <c r="G24" s="43">
        <f t="shared" ref="G24:I24" si="4">G22-G23</f>
        <v>0</v>
      </c>
      <c r="H24" s="43">
        <f t="shared" si="4"/>
        <v>0</v>
      </c>
      <c r="I24" s="43">
        <f t="shared" si="4"/>
        <v>0</v>
      </c>
    </row>
    <row r="25" spans="1:9" s="2" customFormat="1" x14ac:dyDescent="0.25">
      <c r="A25" s="87" t="s">
        <v>11</v>
      </c>
      <c r="B25" s="88"/>
      <c r="C25" s="88"/>
      <c r="D25" s="88"/>
      <c r="E25" s="88"/>
      <c r="F25" s="43">
        <f>F16+F24</f>
        <v>0</v>
      </c>
      <c r="G25" s="43">
        <f t="shared" ref="G25:I25" si="5">G16+G24</f>
        <v>0</v>
      </c>
      <c r="H25" s="63">
        <v>0</v>
      </c>
      <c r="I25" s="43">
        <f t="shared" si="5"/>
        <v>0</v>
      </c>
    </row>
    <row r="26" spans="1:9" s="2" customFormat="1" ht="18.75" x14ac:dyDescent="0.25">
      <c r="A26" s="12"/>
      <c r="B26" s="10"/>
      <c r="C26" s="10"/>
      <c r="D26" s="10"/>
      <c r="E26" s="10"/>
      <c r="F26" s="10"/>
      <c r="G26" s="10"/>
      <c r="H26" s="11"/>
      <c r="I26" s="11"/>
    </row>
    <row r="27" spans="1:9" s="2" customFormat="1" ht="18" customHeight="1" x14ac:dyDescent="0.25">
      <c r="A27" s="93" t="s">
        <v>15</v>
      </c>
      <c r="B27" s="95"/>
      <c r="C27" s="95"/>
      <c r="D27" s="95"/>
      <c r="E27" s="95"/>
      <c r="F27" s="95"/>
      <c r="G27" s="95"/>
      <c r="H27" s="95"/>
      <c r="I27" s="95"/>
    </row>
    <row r="28" spans="1:9" s="2" customFormat="1" ht="18" customHeight="1" x14ac:dyDescent="0.25">
      <c r="A28" s="16"/>
      <c r="B28" s="17"/>
      <c r="C28" s="17"/>
      <c r="D28" s="17"/>
      <c r="E28" s="17"/>
      <c r="F28" s="17"/>
      <c r="G28" s="17"/>
      <c r="H28" s="17"/>
      <c r="I28" s="17"/>
    </row>
    <row r="29" spans="1:9" s="2" customFormat="1" ht="25.5" x14ac:dyDescent="0.25">
      <c r="A29" s="99" t="s">
        <v>19</v>
      </c>
      <c r="B29" s="100"/>
      <c r="C29" s="100"/>
      <c r="D29" s="100"/>
      <c r="E29" s="101"/>
      <c r="F29" s="39" t="s">
        <v>88</v>
      </c>
      <c r="G29" s="39" t="s">
        <v>89</v>
      </c>
      <c r="H29" s="40" t="s">
        <v>90</v>
      </c>
      <c r="I29" s="40" t="s">
        <v>91</v>
      </c>
    </row>
    <row r="30" spans="1:9" s="20" customFormat="1" ht="12" customHeight="1" x14ac:dyDescent="0.25">
      <c r="A30" s="92">
        <v>1</v>
      </c>
      <c r="B30" s="92"/>
      <c r="C30" s="92"/>
      <c r="D30" s="92"/>
      <c r="E30" s="92"/>
      <c r="F30" s="41">
        <v>2</v>
      </c>
      <c r="G30" s="41">
        <v>3</v>
      </c>
      <c r="H30" s="42">
        <v>4</v>
      </c>
      <c r="I30" s="42">
        <v>5</v>
      </c>
    </row>
    <row r="31" spans="1:9" s="2" customFormat="1" ht="15" customHeight="1" x14ac:dyDescent="0.25">
      <c r="A31" s="102" t="s">
        <v>16</v>
      </c>
      <c r="B31" s="103"/>
      <c r="C31" s="103"/>
      <c r="D31" s="103"/>
      <c r="E31" s="104"/>
      <c r="F31" s="13">
        <v>0</v>
      </c>
      <c r="G31" s="46">
        <v>0</v>
      </c>
      <c r="H31" s="46">
        <v>0</v>
      </c>
      <c r="I31" s="46">
        <v>0</v>
      </c>
    </row>
    <row r="32" spans="1:9" s="2" customFormat="1" ht="15" customHeight="1" x14ac:dyDescent="0.25">
      <c r="A32" s="87" t="s">
        <v>17</v>
      </c>
      <c r="B32" s="88"/>
      <c r="C32" s="88"/>
      <c r="D32" s="88"/>
      <c r="E32" s="88"/>
      <c r="F32" s="45">
        <v>0</v>
      </c>
      <c r="G32" s="45">
        <v>0</v>
      </c>
      <c r="H32" s="45">
        <v>0</v>
      </c>
      <c r="I32" s="45">
        <v>0</v>
      </c>
    </row>
    <row r="33" spans="1:9" s="2" customFormat="1" ht="45" customHeight="1" x14ac:dyDescent="0.25">
      <c r="A33" s="89" t="s">
        <v>18</v>
      </c>
      <c r="B33" s="90"/>
      <c r="C33" s="90"/>
      <c r="D33" s="90"/>
      <c r="E33" s="91"/>
      <c r="F33" s="45">
        <f>F16+F24+F31-F32</f>
        <v>0</v>
      </c>
      <c r="G33" s="45">
        <f t="shared" ref="G33:I33" si="6">G16+G24+G31-G32</f>
        <v>0</v>
      </c>
      <c r="H33" s="45">
        <f t="shared" si="6"/>
        <v>0</v>
      </c>
      <c r="I33" s="45">
        <f t="shared" si="6"/>
        <v>0</v>
      </c>
    </row>
    <row r="34" spans="1:9" s="2" customFormat="1" ht="18" customHeight="1" x14ac:dyDescent="0.25">
      <c r="A34" s="15"/>
      <c r="B34" s="14"/>
      <c r="C34" s="14"/>
      <c r="D34" s="14"/>
      <c r="E34" s="14"/>
      <c r="F34" s="14"/>
      <c r="G34" s="14"/>
      <c r="H34" s="14"/>
      <c r="I34" s="14"/>
    </row>
  </sheetData>
  <mergeCells count="24">
    <mergeCell ref="A27:I27"/>
    <mergeCell ref="A25:E25"/>
    <mergeCell ref="A11:E11"/>
    <mergeCell ref="A12:E12"/>
    <mergeCell ref="A14:E14"/>
    <mergeCell ref="A15:E15"/>
    <mergeCell ref="A16:E16"/>
    <mergeCell ref="A20:E20"/>
    <mergeCell ref="A32:E32"/>
    <mergeCell ref="A33:E33"/>
    <mergeCell ref="A21:E21"/>
    <mergeCell ref="A30:E30"/>
    <mergeCell ref="A2:I2"/>
    <mergeCell ref="A4:I4"/>
    <mergeCell ref="A6:I6"/>
    <mergeCell ref="A8:E8"/>
    <mergeCell ref="A10:E10"/>
    <mergeCell ref="A18:I18"/>
    <mergeCell ref="A9:E9"/>
    <mergeCell ref="A29:E29"/>
    <mergeCell ref="A31:E31"/>
    <mergeCell ref="A22:E22"/>
    <mergeCell ref="A23:E23"/>
    <mergeCell ref="A24:E24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showGridLines="0" topLeftCell="A30" zoomScaleNormal="100" workbookViewId="0">
      <selection activeCell="C43" sqref="C43"/>
    </sheetView>
  </sheetViews>
  <sheetFormatPr defaultColWidth="0" defaultRowHeight="15" x14ac:dyDescent="0.25"/>
  <cols>
    <col min="1" max="1" width="7" style="20" bestFit="1" customWidth="1"/>
    <col min="2" max="2" width="44.85546875" style="20" customWidth="1"/>
    <col min="3" max="3" width="13.85546875" style="20" customWidth="1"/>
    <col min="4" max="4" width="13" style="20" bestFit="1" customWidth="1"/>
    <col min="5" max="5" width="12.5703125" style="20" customWidth="1"/>
    <col min="6" max="6" width="12.140625" style="20" bestFit="1" customWidth="1"/>
    <col min="7" max="7" width="11.140625" style="20" customWidth="1"/>
    <col min="8" max="10" width="25.28515625" style="20" hidden="1" customWidth="1"/>
    <col min="11" max="16384" width="8.85546875" style="20" hidden="1"/>
  </cols>
  <sheetData>
    <row r="1" spans="1:9" ht="18.75" x14ac:dyDescent="0.25">
      <c r="A1" s="38"/>
      <c r="B1" s="19"/>
      <c r="C1" s="19"/>
      <c r="D1" s="19"/>
      <c r="E1" s="19"/>
      <c r="F1" s="19"/>
      <c r="G1" s="19"/>
      <c r="H1" s="19"/>
      <c r="I1" s="19"/>
    </row>
    <row r="2" spans="1:9" ht="15.6" customHeight="1" x14ac:dyDescent="0.25">
      <c r="A2" s="110" t="s">
        <v>42</v>
      </c>
      <c r="B2" s="110"/>
      <c r="C2" s="110"/>
      <c r="D2" s="110"/>
      <c r="E2" s="110"/>
      <c r="F2" s="110"/>
      <c r="G2" s="36"/>
      <c r="H2" s="22"/>
      <c r="I2" s="22"/>
    </row>
    <row r="3" spans="1:9" ht="18.75" x14ac:dyDescent="0.25">
      <c r="A3" s="19"/>
      <c r="B3" s="19"/>
      <c r="C3" s="19"/>
      <c r="D3" s="19"/>
      <c r="E3" s="19"/>
      <c r="F3" s="19"/>
      <c r="G3" s="19"/>
      <c r="H3" s="21"/>
      <c r="I3" s="21"/>
    </row>
    <row r="4" spans="1:9" ht="15.6" customHeight="1" x14ac:dyDescent="0.25">
      <c r="A4" s="110" t="s">
        <v>43</v>
      </c>
      <c r="B4" s="110"/>
      <c r="C4" s="110"/>
      <c r="D4" s="110"/>
      <c r="E4" s="110"/>
      <c r="F4" s="110"/>
      <c r="G4" s="36"/>
      <c r="H4" s="23"/>
      <c r="I4" s="23"/>
    </row>
    <row r="5" spans="1:9" ht="18.75" x14ac:dyDescent="0.25">
      <c r="A5" s="19"/>
      <c r="B5" s="19"/>
      <c r="C5" s="19"/>
      <c r="D5" s="19"/>
      <c r="E5" s="19"/>
      <c r="F5" s="19"/>
      <c r="G5" s="19"/>
      <c r="H5" s="21"/>
      <c r="I5" s="21"/>
    </row>
    <row r="6" spans="1:9" ht="51" x14ac:dyDescent="0.25">
      <c r="A6" s="24" t="s">
        <v>29</v>
      </c>
      <c r="B6" s="25" t="s">
        <v>19</v>
      </c>
      <c r="C6" s="59" t="s">
        <v>88</v>
      </c>
      <c r="D6" s="59" t="s">
        <v>89</v>
      </c>
      <c r="E6" s="59" t="s">
        <v>90</v>
      </c>
      <c r="F6" s="59" t="s">
        <v>91</v>
      </c>
    </row>
    <row r="7" spans="1:9" s="27" customFormat="1" ht="11.25" x14ac:dyDescent="0.2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</row>
    <row r="8" spans="1:9" x14ac:dyDescent="0.25">
      <c r="A8" s="28"/>
      <c r="B8" s="28" t="s">
        <v>20</v>
      </c>
      <c r="C8" s="48">
        <f>C9</f>
        <v>3935258.58</v>
      </c>
      <c r="D8" s="48">
        <f t="shared" ref="D8:F8" si="0">D9</f>
        <v>88891.53</v>
      </c>
      <c r="E8" s="65">
        <f>D8/C8</f>
        <v>2.2588485151082499E-2</v>
      </c>
      <c r="F8" s="47">
        <f t="shared" si="0"/>
        <v>4024150.1100000003</v>
      </c>
    </row>
    <row r="9" spans="1:9" x14ac:dyDescent="0.25">
      <c r="A9" s="28">
        <v>6</v>
      </c>
      <c r="B9" s="28" t="s">
        <v>21</v>
      </c>
      <c r="C9" s="48">
        <f>SUM(C10:C15)</f>
        <v>3935258.58</v>
      </c>
      <c r="D9" s="48">
        <f t="shared" ref="D9:F9" si="1">SUM(D10:D15)</f>
        <v>88891.53</v>
      </c>
      <c r="E9" s="66">
        <f t="shared" ref="E9:E15" si="2">D9/C9</f>
        <v>2.2588485151082499E-2</v>
      </c>
      <c r="F9" s="51">
        <f t="shared" si="1"/>
        <v>4024150.1100000003</v>
      </c>
    </row>
    <row r="10" spans="1:9" ht="25.5" x14ac:dyDescent="0.25">
      <c r="A10" s="50" t="s">
        <v>92</v>
      </c>
      <c r="B10" s="30" t="s">
        <v>22</v>
      </c>
      <c r="C10" s="49">
        <v>3573769.93</v>
      </c>
      <c r="D10" s="49">
        <v>87141.05</v>
      </c>
      <c r="E10" s="65">
        <f t="shared" si="2"/>
        <v>2.4383508649646061E-2</v>
      </c>
      <c r="F10" s="47">
        <v>3660910.98</v>
      </c>
    </row>
    <row r="11" spans="1:9" x14ac:dyDescent="0.25">
      <c r="A11" s="50" t="s">
        <v>93</v>
      </c>
      <c r="B11" s="30" t="s">
        <v>38</v>
      </c>
      <c r="C11" s="49">
        <v>100</v>
      </c>
      <c r="D11" s="49">
        <v>-80</v>
      </c>
      <c r="E11" s="65">
        <f t="shared" si="2"/>
        <v>-0.8</v>
      </c>
      <c r="F11" s="47">
        <v>20</v>
      </c>
    </row>
    <row r="12" spans="1:9" ht="25.5" x14ac:dyDescent="0.25">
      <c r="A12" s="50" t="s">
        <v>94</v>
      </c>
      <c r="B12" s="30" t="s">
        <v>39</v>
      </c>
      <c r="C12" s="49">
        <v>6102.39</v>
      </c>
      <c r="D12" s="49">
        <v>-6102.39</v>
      </c>
      <c r="E12" s="65">
        <f t="shared" si="2"/>
        <v>-1</v>
      </c>
      <c r="F12" s="47">
        <v>0</v>
      </c>
    </row>
    <row r="13" spans="1:9" ht="25.5" x14ac:dyDescent="0.25">
      <c r="A13" s="50" t="s">
        <v>95</v>
      </c>
      <c r="B13" s="30" t="s">
        <v>96</v>
      </c>
      <c r="C13" s="49">
        <v>26200</v>
      </c>
      <c r="D13" s="49">
        <v>2292.39</v>
      </c>
      <c r="E13" s="65">
        <f t="shared" si="2"/>
        <v>8.7495801526717557E-2</v>
      </c>
      <c r="F13" s="47">
        <v>28492.39</v>
      </c>
    </row>
    <row r="14" spans="1:9" ht="25.5" x14ac:dyDescent="0.25">
      <c r="A14" s="50" t="s">
        <v>97</v>
      </c>
      <c r="B14" s="30" t="s">
        <v>40</v>
      </c>
      <c r="C14" s="49">
        <f>5000+323086.26</f>
        <v>328086.26</v>
      </c>
      <c r="D14" s="49">
        <v>6640.48</v>
      </c>
      <c r="E14" s="65">
        <f t="shared" si="2"/>
        <v>2.0240042969187431E-2</v>
      </c>
      <c r="F14" s="47">
        <f>C14+D14</f>
        <v>334726.74</v>
      </c>
    </row>
    <row r="15" spans="1:9" x14ac:dyDescent="0.25">
      <c r="A15" s="50" t="s">
        <v>98</v>
      </c>
      <c r="B15" s="30" t="s">
        <v>41</v>
      </c>
      <c r="C15" s="49">
        <v>1000</v>
      </c>
      <c r="D15" s="49">
        <v>-1000</v>
      </c>
      <c r="E15" s="65">
        <f t="shared" si="2"/>
        <v>-1</v>
      </c>
      <c r="F15" s="47">
        <v>0</v>
      </c>
    </row>
    <row r="17" spans="1:6" ht="51" x14ac:dyDescent="0.25">
      <c r="A17" s="24" t="s">
        <v>29</v>
      </c>
      <c r="B17" s="25" t="s">
        <v>19</v>
      </c>
      <c r="C17" s="59" t="s">
        <v>88</v>
      </c>
      <c r="D17" s="59" t="s">
        <v>89</v>
      </c>
      <c r="E17" s="59" t="s">
        <v>90</v>
      </c>
      <c r="F17" s="59" t="s">
        <v>91</v>
      </c>
    </row>
    <row r="18" spans="1:6" s="27" customFormat="1" ht="11.25" x14ac:dyDescent="0.2">
      <c r="A18" s="26">
        <v>1</v>
      </c>
      <c r="B18" s="26">
        <v>2</v>
      </c>
      <c r="C18" s="26">
        <v>3</v>
      </c>
      <c r="D18" s="26">
        <v>4</v>
      </c>
      <c r="E18" s="26">
        <v>5</v>
      </c>
      <c r="F18" s="26">
        <v>6</v>
      </c>
    </row>
    <row r="19" spans="1:6" x14ac:dyDescent="0.25">
      <c r="A19" s="28"/>
      <c r="B19" s="28" t="s">
        <v>23</v>
      </c>
      <c r="C19" s="48">
        <f>C20+C26</f>
        <v>3935258.58</v>
      </c>
      <c r="D19" s="48">
        <f t="shared" ref="D19:F19" si="3">D20+D26</f>
        <v>88891.53</v>
      </c>
      <c r="E19" s="66">
        <f t="shared" ref="E19:E29" si="4">D19/C19</f>
        <v>2.2588485151082499E-2</v>
      </c>
      <c r="F19" s="51">
        <f t="shared" si="3"/>
        <v>4024150.1100000003</v>
      </c>
    </row>
    <row r="20" spans="1:6" x14ac:dyDescent="0.25">
      <c r="A20" s="28">
        <v>3</v>
      </c>
      <c r="B20" s="28" t="s">
        <v>24</v>
      </c>
      <c r="C20" s="48">
        <f>SUM(C21:C25)</f>
        <v>3782450.32</v>
      </c>
      <c r="D20" s="48">
        <f t="shared" ref="D20:F20" si="5">SUM(D21:D25)</f>
        <v>87026.459999999992</v>
      </c>
      <c r="E20" s="66">
        <f t="shared" si="4"/>
        <v>2.3007958502413325E-2</v>
      </c>
      <c r="F20" s="51">
        <f t="shared" si="5"/>
        <v>3869476.7800000003</v>
      </c>
    </row>
    <row r="21" spans="1:6" x14ac:dyDescent="0.25">
      <c r="A21" s="55" t="s">
        <v>99</v>
      </c>
      <c r="B21" s="30" t="s">
        <v>25</v>
      </c>
      <c r="C21" s="49">
        <v>3064700</v>
      </c>
      <c r="D21" s="49">
        <v>120485.29</v>
      </c>
      <c r="E21" s="65">
        <f t="shared" si="4"/>
        <v>3.9313893692694224E-2</v>
      </c>
      <c r="F21" s="47">
        <v>3185185.29</v>
      </c>
    </row>
    <row r="22" spans="1:6" x14ac:dyDescent="0.25">
      <c r="A22" s="55" t="s">
        <v>100</v>
      </c>
      <c r="B22" s="30" t="s">
        <v>26</v>
      </c>
      <c r="C22" s="49">
        <v>544060.80000000005</v>
      </c>
      <c r="D22" s="49">
        <v>-15329.22</v>
      </c>
      <c r="E22" s="65">
        <f t="shared" si="4"/>
        <v>-2.8175564201648049E-2</v>
      </c>
      <c r="F22" s="47">
        <v>528731.57999999996</v>
      </c>
    </row>
    <row r="23" spans="1:6" x14ac:dyDescent="0.25">
      <c r="A23" s="55" t="s">
        <v>101</v>
      </c>
      <c r="B23" s="30" t="s">
        <v>46</v>
      </c>
      <c r="C23" s="49">
        <v>1550</v>
      </c>
      <c r="D23" s="49">
        <v>-230.3</v>
      </c>
      <c r="E23" s="65">
        <f t="shared" si="4"/>
        <v>-0.14858064516129033</v>
      </c>
      <c r="F23" s="47">
        <v>1319.7</v>
      </c>
    </row>
    <row r="24" spans="1:6" ht="25.5" x14ac:dyDescent="0.25">
      <c r="A24" s="55" t="s">
        <v>102</v>
      </c>
      <c r="B24" s="30" t="s">
        <v>47</v>
      </c>
      <c r="C24" s="49">
        <v>170900</v>
      </c>
      <c r="D24" s="49">
        <v>-17701.3</v>
      </c>
      <c r="E24" s="65">
        <f t="shared" si="4"/>
        <v>-0.10357694558221181</v>
      </c>
      <c r="F24" s="47">
        <v>153198.70000000001</v>
      </c>
    </row>
    <row r="25" spans="1:6" ht="25.5" x14ac:dyDescent="0.25">
      <c r="A25" s="55" t="s">
        <v>103</v>
      </c>
      <c r="B25" s="30" t="s">
        <v>48</v>
      </c>
      <c r="C25" s="49">
        <v>1239.52</v>
      </c>
      <c r="D25" s="49">
        <v>-198.01</v>
      </c>
      <c r="E25" s="65">
        <f t="shared" si="4"/>
        <v>-0.1597473215438234</v>
      </c>
      <c r="F25" s="47">
        <v>1041.51</v>
      </c>
    </row>
    <row r="26" spans="1:6" x14ac:dyDescent="0.25">
      <c r="A26" s="32">
        <v>4</v>
      </c>
      <c r="B26" s="33" t="s">
        <v>27</v>
      </c>
      <c r="C26" s="48">
        <f>SUM(C27:C29)</f>
        <v>152808.26</v>
      </c>
      <c r="D26" s="48">
        <f t="shared" ref="D26:F26" si="6">SUM(D27:D29)</f>
        <v>1865.07</v>
      </c>
      <c r="E26" s="66">
        <f t="shared" si="4"/>
        <v>1.2205295708491149E-2</v>
      </c>
      <c r="F26" s="51">
        <f t="shared" si="6"/>
        <v>154673.33000000002</v>
      </c>
    </row>
    <row r="27" spans="1:6" x14ac:dyDescent="0.25">
      <c r="A27" s="60" t="s">
        <v>104</v>
      </c>
      <c r="B27" s="34" t="s">
        <v>28</v>
      </c>
      <c r="C27" s="49">
        <v>100</v>
      </c>
      <c r="D27" s="49">
        <v>-100</v>
      </c>
      <c r="E27" s="65">
        <f t="shared" si="4"/>
        <v>-1</v>
      </c>
      <c r="F27" s="47">
        <v>0</v>
      </c>
    </row>
    <row r="28" spans="1:6" x14ac:dyDescent="0.25">
      <c r="A28" s="60" t="s">
        <v>105</v>
      </c>
      <c r="B28" s="34" t="s">
        <v>49</v>
      </c>
      <c r="C28" s="49">
        <v>86185.76</v>
      </c>
      <c r="D28" s="49">
        <v>1282.57</v>
      </c>
      <c r="E28" s="65">
        <f t="shared" si="4"/>
        <v>1.4881460696059303E-2</v>
      </c>
      <c r="F28" s="47">
        <v>87468.33</v>
      </c>
    </row>
    <row r="29" spans="1:6" x14ac:dyDescent="0.25">
      <c r="A29" s="60" t="s">
        <v>106</v>
      </c>
      <c r="B29" s="34" t="s">
        <v>50</v>
      </c>
      <c r="C29" s="49">
        <v>66522.5</v>
      </c>
      <c r="D29" s="49">
        <v>682.5</v>
      </c>
      <c r="E29" s="65">
        <f t="shared" si="4"/>
        <v>1.025968657221241E-2</v>
      </c>
      <c r="F29" s="47">
        <v>67205</v>
      </c>
    </row>
    <row r="32" spans="1:6" ht="15.6" customHeight="1" x14ac:dyDescent="0.25">
      <c r="A32" s="110" t="s">
        <v>44</v>
      </c>
      <c r="B32" s="110"/>
      <c r="C32" s="110"/>
      <c r="D32" s="110"/>
      <c r="E32" s="110"/>
      <c r="F32" s="110"/>
    </row>
    <row r="33" spans="1:7" ht="18.75" x14ac:dyDescent="0.25">
      <c r="A33" s="19"/>
      <c r="B33" s="19"/>
      <c r="C33" s="19"/>
      <c r="D33" s="19"/>
      <c r="E33" s="19"/>
      <c r="F33" s="19"/>
      <c r="G33" s="19"/>
    </row>
    <row r="34" spans="1:7" ht="51" x14ac:dyDescent="0.25">
      <c r="A34" s="24" t="s">
        <v>29</v>
      </c>
      <c r="B34" s="25" t="s">
        <v>19</v>
      </c>
      <c r="C34" s="59" t="s">
        <v>88</v>
      </c>
      <c r="D34" s="59" t="s">
        <v>89</v>
      </c>
      <c r="E34" s="59" t="s">
        <v>90</v>
      </c>
      <c r="F34" s="59" t="s">
        <v>91</v>
      </c>
    </row>
    <row r="35" spans="1:7" s="27" customFormat="1" ht="11.25" x14ac:dyDescent="0.2">
      <c r="A35" s="26">
        <v>1</v>
      </c>
      <c r="B35" s="26">
        <v>2</v>
      </c>
      <c r="C35" s="26">
        <v>3</v>
      </c>
      <c r="D35" s="26">
        <v>4</v>
      </c>
      <c r="E35" s="26">
        <v>5</v>
      </c>
      <c r="F35" s="26">
        <v>6</v>
      </c>
    </row>
    <row r="36" spans="1:7" x14ac:dyDescent="0.25">
      <c r="A36" s="28"/>
      <c r="B36" s="28" t="s">
        <v>20</v>
      </c>
      <c r="C36" s="48">
        <f>C37+C40+C42+C44+C50</f>
        <v>3935258.5799999996</v>
      </c>
      <c r="D36" s="48">
        <f>D37+D40+D42+D44+D50</f>
        <v>88891.53</v>
      </c>
      <c r="E36" s="66">
        <f>D36/C36</f>
        <v>2.2588485151082499E-2</v>
      </c>
      <c r="F36" s="51">
        <f>F37+F40+F42+F44+F50</f>
        <v>4024150.11</v>
      </c>
    </row>
    <row r="37" spans="1:7" x14ac:dyDescent="0.25">
      <c r="A37" s="28">
        <v>1</v>
      </c>
      <c r="B37" s="28" t="s">
        <v>30</v>
      </c>
      <c r="C37" s="48">
        <f>SUM(C38:C39)</f>
        <v>328086.26</v>
      </c>
      <c r="D37" s="48">
        <f t="shared" ref="D37" si="7">SUM(D38:D39)</f>
        <v>15590</v>
      </c>
      <c r="E37" s="66">
        <f t="shared" ref="E37:E51" si="8">D37/C37</f>
        <v>4.7517991152692583E-2</v>
      </c>
      <c r="F37" s="51">
        <f t="shared" ref="F37" si="9">SUM(F38:F39)</f>
        <v>343676.26</v>
      </c>
    </row>
    <row r="38" spans="1:7" x14ac:dyDescent="0.25">
      <c r="A38" s="61" t="s">
        <v>68</v>
      </c>
      <c r="B38" s="30" t="s">
        <v>66</v>
      </c>
      <c r="C38" s="49">
        <v>53390</v>
      </c>
      <c r="D38" s="49">
        <v>9468</v>
      </c>
      <c r="E38" s="65">
        <f t="shared" si="8"/>
        <v>0.17733657988387339</v>
      </c>
      <c r="F38" s="47">
        <f>C38+D38</f>
        <v>62858</v>
      </c>
    </row>
    <row r="39" spans="1:7" x14ac:dyDescent="0.25">
      <c r="A39" s="61" t="s">
        <v>69</v>
      </c>
      <c r="B39" s="30" t="s">
        <v>67</v>
      </c>
      <c r="C39" s="49">
        <v>274696.26</v>
      </c>
      <c r="D39" s="49">
        <v>6122</v>
      </c>
      <c r="E39" s="65">
        <f t="shared" si="8"/>
        <v>2.2286433750499553E-2</v>
      </c>
      <c r="F39" s="47">
        <v>280818.26</v>
      </c>
    </row>
    <row r="40" spans="1:7" x14ac:dyDescent="0.25">
      <c r="A40" s="28">
        <v>3</v>
      </c>
      <c r="B40" s="28" t="s">
        <v>31</v>
      </c>
      <c r="C40" s="48">
        <f>SUM(C41:C41)</f>
        <v>26100</v>
      </c>
      <c r="D40" s="48">
        <f>SUM(D41:D41)</f>
        <v>1512.39</v>
      </c>
      <c r="E40" s="66">
        <f t="shared" si="8"/>
        <v>5.794597701149426E-2</v>
      </c>
      <c r="F40" s="51">
        <f>SUM(F41:F41)</f>
        <v>27612.39</v>
      </c>
    </row>
    <row r="41" spans="1:7" x14ac:dyDescent="0.25">
      <c r="A41" s="61" t="s">
        <v>57</v>
      </c>
      <c r="B41" s="30" t="s">
        <v>31</v>
      </c>
      <c r="C41" s="49">
        <v>26100</v>
      </c>
      <c r="D41" s="49">
        <v>1512.39</v>
      </c>
      <c r="E41" s="65">
        <f t="shared" si="8"/>
        <v>5.794597701149426E-2</v>
      </c>
      <c r="F41" s="47">
        <f>C41+D41</f>
        <v>27612.39</v>
      </c>
    </row>
    <row r="42" spans="1:7" x14ac:dyDescent="0.25">
      <c r="A42" s="57" t="s">
        <v>75</v>
      </c>
      <c r="B42" s="28" t="s">
        <v>37</v>
      </c>
      <c r="C42" s="48">
        <f>SUM(C43:C43)</f>
        <v>28002.39</v>
      </c>
      <c r="D42" s="48">
        <f>SUM(D43:D43)</f>
        <v>-28002.39</v>
      </c>
      <c r="E42" s="66">
        <f t="shared" si="8"/>
        <v>-1</v>
      </c>
      <c r="F42" s="51">
        <f>SUM(F43:F43)</f>
        <v>0</v>
      </c>
    </row>
    <row r="43" spans="1:7" x14ac:dyDescent="0.25">
      <c r="A43" s="61" t="s">
        <v>58</v>
      </c>
      <c r="B43" s="30" t="s">
        <v>37</v>
      </c>
      <c r="C43" s="49">
        <v>28002.39</v>
      </c>
      <c r="D43" s="49">
        <v>-28002.39</v>
      </c>
      <c r="E43" s="65">
        <f t="shared" si="8"/>
        <v>-1</v>
      </c>
      <c r="F43" s="47">
        <f>C43+D43</f>
        <v>0</v>
      </c>
    </row>
    <row r="44" spans="1:7" x14ac:dyDescent="0.25">
      <c r="A44" s="57" t="s">
        <v>59</v>
      </c>
      <c r="B44" s="28" t="s">
        <v>51</v>
      </c>
      <c r="C44" s="48">
        <f>SUM(C45:C49)</f>
        <v>3551269.9299999997</v>
      </c>
      <c r="D44" s="48">
        <f>SUM(D45:D49)</f>
        <v>100691.53</v>
      </c>
      <c r="E44" s="66">
        <f t="shared" si="8"/>
        <v>2.8353668401658223E-2</v>
      </c>
      <c r="F44" s="51">
        <f>SUM(F45:F49)</f>
        <v>3651961.46</v>
      </c>
    </row>
    <row r="45" spans="1:7" x14ac:dyDescent="0.25">
      <c r="A45" s="61" t="s">
        <v>60</v>
      </c>
      <c r="B45" s="30" t="s">
        <v>52</v>
      </c>
      <c r="C45" s="49">
        <v>3264205.78</v>
      </c>
      <c r="D45" s="49">
        <v>67063.92</v>
      </c>
      <c r="E45" s="65">
        <f t="shared" si="8"/>
        <v>2.0545248835384392E-2</v>
      </c>
      <c r="F45" s="47">
        <f t="shared" ref="F45:F49" si="10">C45+D45</f>
        <v>3331269.6999999997</v>
      </c>
    </row>
    <row r="46" spans="1:7" x14ac:dyDescent="0.25">
      <c r="A46" s="61" t="s">
        <v>61</v>
      </c>
      <c r="B46" s="30" t="s">
        <v>53</v>
      </c>
      <c r="C46" s="49">
        <v>4000</v>
      </c>
      <c r="D46" s="49">
        <v>210.1</v>
      </c>
      <c r="E46" s="65">
        <f t="shared" si="8"/>
        <v>5.2524999999999995E-2</v>
      </c>
      <c r="F46" s="47">
        <f t="shared" si="10"/>
        <v>4210.1000000000004</v>
      </c>
    </row>
    <row r="47" spans="1:7" x14ac:dyDescent="0.25">
      <c r="A47" s="61" t="s">
        <v>62</v>
      </c>
      <c r="B47" s="30" t="s">
        <v>54</v>
      </c>
      <c r="C47" s="49">
        <v>10100</v>
      </c>
      <c r="D47" s="49">
        <v>732.31</v>
      </c>
      <c r="E47" s="65">
        <f t="shared" si="8"/>
        <v>7.2505940594059404E-2</v>
      </c>
      <c r="F47" s="47">
        <f t="shared" si="10"/>
        <v>10832.31</v>
      </c>
    </row>
    <row r="48" spans="1:7" x14ac:dyDescent="0.25">
      <c r="A48" s="62" t="s">
        <v>63</v>
      </c>
      <c r="B48" s="30" t="s">
        <v>51</v>
      </c>
      <c r="C48" s="49">
        <v>2300</v>
      </c>
      <c r="D48" s="49">
        <v>-1834</v>
      </c>
      <c r="E48" s="65">
        <f t="shared" si="8"/>
        <v>-0.79739130434782612</v>
      </c>
      <c r="F48" s="47">
        <f t="shared" si="10"/>
        <v>466</v>
      </c>
    </row>
    <row r="49" spans="1:6" ht="25.5" x14ac:dyDescent="0.25">
      <c r="A49" s="62" t="s">
        <v>64</v>
      </c>
      <c r="B49" s="31" t="s">
        <v>55</v>
      </c>
      <c r="C49" s="49">
        <v>270664.15000000002</v>
      </c>
      <c r="D49" s="52">
        <v>34519.199999999997</v>
      </c>
      <c r="E49" s="65">
        <f t="shared" si="8"/>
        <v>0.12753517597361894</v>
      </c>
      <c r="F49" s="47">
        <f t="shared" si="10"/>
        <v>305183.35000000003</v>
      </c>
    </row>
    <row r="50" spans="1:6" x14ac:dyDescent="0.25">
      <c r="A50" s="58" t="s">
        <v>74</v>
      </c>
      <c r="B50" s="53" t="s">
        <v>56</v>
      </c>
      <c r="C50" s="54">
        <f>SUM(C51)</f>
        <v>1800</v>
      </c>
      <c r="D50" s="54">
        <f t="shared" ref="D50:F50" si="11">SUM(D51)</f>
        <v>-900</v>
      </c>
      <c r="E50" s="66">
        <f t="shared" si="8"/>
        <v>-0.5</v>
      </c>
      <c r="F50" s="51">
        <f t="shared" si="11"/>
        <v>900</v>
      </c>
    </row>
    <row r="51" spans="1:6" x14ac:dyDescent="0.25">
      <c r="A51" s="62" t="s">
        <v>65</v>
      </c>
      <c r="B51" s="30" t="s">
        <v>56</v>
      </c>
      <c r="C51" s="49">
        <v>1800</v>
      </c>
      <c r="D51" s="49">
        <v>-900</v>
      </c>
      <c r="E51" s="65">
        <f t="shared" si="8"/>
        <v>-0.5</v>
      </c>
      <c r="F51" s="47">
        <f>C51+D51</f>
        <v>900</v>
      </c>
    </row>
    <row r="53" spans="1:6" ht="51" x14ac:dyDescent="0.25">
      <c r="A53" s="24" t="s">
        <v>29</v>
      </c>
      <c r="B53" s="25" t="s">
        <v>19</v>
      </c>
      <c r="C53" s="59" t="s">
        <v>88</v>
      </c>
      <c r="D53" s="59" t="s">
        <v>89</v>
      </c>
      <c r="E53" s="59" t="s">
        <v>90</v>
      </c>
      <c r="F53" s="59" t="s">
        <v>91</v>
      </c>
    </row>
    <row r="54" spans="1:6" x14ac:dyDescent="0.25">
      <c r="A54" s="26">
        <v>1</v>
      </c>
      <c r="B54" s="26">
        <v>2</v>
      </c>
      <c r="C54" s="26">
        <v>3</v>
      </c>
      <c r="D54" s="26">
        <v>4</v>
      </c>
      <c r="E54" s="26">
        <v>5</v>
      </c>
      <c r="F54" s="26">
        <v>6</v>
      </c>
    </row>
    <row r="55" spans="1:6" x14ac:dyDescent="0.25">
      <c r="A55" s="28"/>
      <c r="B55" s="28" t="s">
        <v>23</v>
      </c>
      <c r="C55" s="48">
        <f>C56+C59+C61+C63+C69</f>
        <v>3935258.5799999996</v>
      </c>
      <c r="D55" s="48">
        <f>D56+D59+D61+D63+D69</f>
        <v>88891.53</v>
      </c>
      <c r="E55" s="66">
        <f>D55/C55</f>
        <v>2.2588485151082499E-2</v>
      </c>
      <c r="F55" s="51">
        <f>F56+F59+F61+F63+F69</f>
        <v>4024150.1100000003</v>
      </c>
    </row>
    <row r="56" spans="1:6" x14ac:dyDescent="0.25">
      <c r="A56" s="28">
        <v>1</v>
      </c>
      <c r="B56" s="28" t="s">
        <v>30</v>
      </c>
      <c r="C56" s="48">
        <f>SUM(C57:C58)</f>
        <v>328086.26</v>
      </c>
      <c r="D56" s="48">
        <f t="shared" ref="D56:F56" si="12">SUM(D57:D58)</f>
        <v>15590</v>
      </c>
      <c r="E56" s="66">
        <f t="shared" ref="E56:E70" si="13">D56/C56</f>
        <v>4.7517991152692583E-2</v>
      </c>
      <c r="F56" s="51">
        <f t="shared" si="12"/>
        <v>343676.26</v>
      </c>
    </row>
    <row r="57" spans="1:6" x14ac:dyDescent="0.25">
      <c r="A57" s="61" t="s">
        <v>68</v>
      </c>
      <c r="B57" s="30" t="s">
        <v>66</v>
      </c>
      <c r="C57" s="49">
        <v>53390</v>
      </c>
      <c r="D57" s="49">
        <v>9468</v>
      </c>
      <c r="E57" s="65">
        <f t="shared" si="13"/>
        <v>0.17733657988387339</v>
      </c>
      <c r="F57" s="47">
        <v>62858</v>
      </c>
    </row>
    <row r="58" spans="1:6" x14ac:dyDescent="0.25">
      <c r="A58" s="61" t="s">
        <v>69</v>
      </c>
      <c r="B58" s="30" t="s">
        <v>67</v>
      </c>
      <c r="C58" s="49">
        <v>274696.26</v>
      </c>
      <c r="D58" s="49">
        <v>6122</v>
      </c>
      <c r="E58" s="65">
        <f t="shared" si="13"/>
        <v>2.2286433750499553E-2</v>
      </c>
      <c r="F58" s="47">
        <v>280818.26</v>
      </c>
    </row>
    <row r="59" spans="1:6" x14ac:dyDescent="0.25">
      <c r="A59" s="28">
        <v>3</v>
      </c>
      <c r="B59" s="28" t="s">
        <v>31</v>
      </c>
      <c r="C59" s="48">
        <f>SUM(C60:C60)</f>
        <v>26100</v>
      </c>
      <c r="D59" s="48">
        <f>SUM(D60:D60)</f>
        <v>1512.39</v>
      </c>
      <c r="E59" s="66">
        <f t="shared" si="13"/>
        <v>5.794597701149426E-2</v>
      </c>
      <c r="F59" s="51">
        <f>SUM(F60:F60)</f>
        <v>27612.39</v>
      </c>
    </row>
    <row r="60" spans="1:6" x14ac:dyDescent="0.25">
      <c r="A60" s="61" t="s">
        <v>57</v>
      </c>
      <c r="B60" s="30" t="s">
        <v>31</v>
      </c>
      <c r="C60" s="49">
        <v>26100</v>
      </c>
      <c r="D60" s="49">
        <v>1512.39</v>
      </c>
      <c r="E60" s="65">
        <f t="shared" si="13"/>
        <v>5.794597701149426E-2</v>
      </c>
      <c r="F60" s="47">
        <v>27612.39</v>
      </c>
    </row>
    <row r="61" spans="1:6" x14ac:dyDescent="0.25">
      <c r="A61" s="57" t="s">
        <v>75</v>
      </c>
      <c r="B61" s="28" t="s">
        <v>37</v>
      </c>
      <c r="C61" s="48">
        <f>SUM(C62:C62)</f>
        <v>28002.39</v>
      </c>
      <c r="D61" s="48">
        <f>SUM(D62:D62)</f>
        <v>-28002.39</v>
      </c>
      <c r="E61" s="66">
        <f t="shared" si="13"/>
        <v>-1</v>
      </c>
      <c r="F61" s="51">
        <f>SUM(F62:F62)</f>
        <v>0</v>
      </c>
    </row>
    <row r="62" spans="1:6" x14ac:dyDescent="0.25">
      <c r="A62" s="61" t="s">
        <v>58</v>
      </c>
      <c r="B62" s="30" t="s">
        <v>37</v>
      </c>
      <c r="C62" s="49">
        <v>28002.39</v>
      </c>
      <c r="D62" s="49">
        <v>-28002.39</v>
      </c>
      <c r="E62" s="65">
        <f t="shared" si="13"/>
        <v>-1</v>
      </c>
      <c r="F62" s="47">
        <v>0</v>
      </c>
    </row>
    <row r="63" spans="1:6" x14ac:dyDescent="0.25">
      <c r="A63" s="57" t="s">
        <v>59</v>
      </c>
      <c r="B63" s="28" t="s">
        <v>51</v>
      </c>
      <c r="C63" s="48">
        <f>SUM(C64:C68)</f>
        <v>3551269.9299999997</v>
      </c>
      <c r="D63" s="48">
        <f>SUM(D64:D68)</f>
        <v>100691.53</v>
      </c>
      <c r="E63" s="66">
        <f t="shared" si="13"/>
        <v>2.8353668401658223E-2</v>
      </c>
      <c r="F63" s="51">
        <f>SUM(F64:F68)</f>
        <v>3651961.4600000004</v>
      </c>
    </row>
    <row r="64" spans="1:6" x14ac:dyDescent="0.25">
      <c r="A64" s="61" t="s">
        <v>60</v>
      </c>
      <c r="B64" s="30" t="s">
        <v>52</v>
      </c>
      <c r="C64" s="49">
        <v>3264205.78</v>
      </c>
      <c r="D64" s="49">
        <v>67063.92</v>
      </c>
      <c r="E64" s="65">
        <f t="shared" si="13"/>
        <v>2.0545248835384392E-2</v>
      </c>
      <c r="F64" s="47">
        <v>3331269.7</v>
      </c>
    </row>
    <row r="65" spans="1:6" x14ac:dyDescent="0.25">
      <c r="A65" s="61" t="s">
        <v>61</v>
      </c>
      <c r="B65" s="30" t="s">
        <v>53</v>
      </c>
      <c r="C65" s="49">
        <v>4000</v>
      </c>
      <c r="D65" s="49">
        <v>210.1</v>
      </c>
      <c r="E65" s="65">
        <f t="shared" si="13"/>
        <v>5.2524999999999995E-2</v>
      </c>
      <c r="F65" s="47">
        <v>4210.1000000000004</v>
      </c>
    </row>
    <row r="66" spans="1:6" x14ac:dyDescent="0.25">
      <c r="A66" s="61" t="s">
        <v>62</v>
      </c>
      <c r="B66" s="30" t="s">
        <v>54</v>
      </c>
      <c r="C66" s="49">
        <v>10100</v>
      </c>
      <c r="D66" s="49">
        <v>732.31</v>
      </c>
      <c r="E66" s="65">
        <f t="shared" si="13"/>
        <v>7.2505940594059404E-2</v>
      </c>
      <c r="F66" s="47">
        <v>10832.31</v>
      </c>
    </row>
    <row r="67" spans="1:6" x14ac:dyDescent="0.25">
      <c r="A67" s="61" t="s">
        <v>63</v>
      </c>
      <c r="B67" s="30" t="s">
        <v>51</v>
      </c>
      <c r="C67" s="49">
        <v>2300</v>
      </c>
      <c r="D67" s="49">
        <v>-1834</v>
      </c>
      <c r="E67" s="65">
        <f t="shared" si="13"/>
        <v>-0.79739130434782612</v>
      </c>
      <c r="F67" s="47">
        <v>466</v>
      </c>
    </row>
    <row r="68" spans="1:6" ht="25.5" x14ac:dyDescent="0.25">
      <c r="A68" s="61" t="s">
        <v>64</v>
      </c>
      <c r="B68" s="30" t="s">
        <v>55</v>
      </c>
      <c r="C68" s="49">
        <v>270664.15000000002</v>
      </c>
      <c r="D68" s="49">
        <v>34519.199999999997</v>
      </c>
      <c r="E68" s="65">
        <f t="shared" si="13"/>
        <v>0.12753517597361894</v>
      </c>
      <c r="F68" s="47">
        <v>305183.34999999998</v>
      </c>
    </row>
    <row r="69" spans="1:6" x14ac:dyDescent="0.25">
      <c r="A69" s="58" t="s">
        <v>74</v>
      </c>
      <c r="B69" s="53" t="s">
        <v>56</v>
      </c>
      <c r="C69" s="48">
        <f>SUM(C70)</f>
        <v>1800</v>
      </c>
      <c r="D69" s="48">
        <f t="shared" ref="D69:F69" si="14">SUM(D70)</f>
        <v>-900</v>
      </c>
      <c r="E69" s="66">
        <f t="shared" si="13"/>
        <v>-0.5</v>
      </c>
      <c r="F69" s="51">
        <f t="shared" si="14"/>
        <v>900</v>
      </c>
    </row>
    <row r="70" spans="1:6" ht="15" customHeight="1" x14ac:dyDescent="0.25">
      <c r="A70" s="61" t="s">
        <v>65</v>
      </c>
      <c r="B70" s="30" t="s">
        <v>56</v>
      </c>
      <c r="C70" s="49">
        <v>1800</v>
      </c>
      <c r="D70" s="49">
        <v>-900</v>
      </c>
      <c r="E70" s="65">
        <f t="shared" si="13"/>
        <v>-0.5</v>
      </c>
      <c r="F70" s="47">
        <v>900</v>
      </c>
    </row>
    <row r="73" spans="1:6" ht="15.75" x14ac:dyDescent="0.25">
      <c r="B73" s="110" t="s">
        <v>45</v>
      </c>
      <c r="C73" s="110"/>
      <c r="D73" s="110"/>
      <c r="E73" s="110"/>
      <c r="F73" s="110"/>
    </row>
    <row r="74" spans="1:6" ht="18.75" x14ac:dyDescent="0.25">
      <c r="B74" s="19"/>
      <c r="C74" s="19"/>
      <c r="D74" s="19"/>
      <c r="E74" s="19"/>
      <c r="F74" s="19"/>
    </row>
    <row r="75" spans="1:6" ht="51" x14ac:dyDescent="0.25">
      <c r="A75" s="24" t="s">
        <v>29</v>
      </c>
      <c r="B75" s="25" t="s">
        <v>19</v>
      </c>
      <c r="C75" s="59" t="s">
        <v>88</v>
      </c>
      <c r="D75" s="59" t="s">
        <v>89</v>
      </c>
      <c r="E75" s="59" t="s">
        <v>90</v>
      </c>
      <c r="F75" s="59" t="s">
        <v>91</v>
      </c>
    </row>
    <row r="76" spans="1:6" x14ac:dyDescent="0.25">
      <c r="A76" s="26">
        <v>1</v>
      </c>
      <c r="B76" s="26">
        <v>2</v>
      </c>
      <c r="C76" s="26">
        <v>3</v>
      </c>
      <c r="D76" s="26">
        <v>4</v>
      </c>
      <c r="E76" s="26">
        <v>5</v>
      </c>
      <c r="F76" s="26">
        <v>6</v>
      </c>
    </row>
    <row r="77" spans="1:6" x14ac:dyDescent="0.25">
      <c r="A77" s="37"/>
      <c r="B77" s="28" t="s">
        <v>23</v>
      </c>
      <c r="C77" s="48">
        <v>3935258.58</v>
      </c>
      <c r="D77" s="56">
        <v>88891.53</v>
      </c>
      <c r="E77" s="66">
        <v>2.2588485151082499E-2</v>
      </c>
      <c r="F77" s="51">
        <v>4024150.1100000003</v>
      </c>
    </row>
    <row r="78" spans="1:6" x14ac:dyDescent="0.25">
      <c r="A78" s="37" t="s">
        <v>70</v>
      </c>
      <c r="B78" s="28" t="s">
        <v>71</v>
      </c>
      <c r="C78" s="48">
        <v>3935258.58</v>
      </c>
      <c r="D78" s="48">
        <v>88891.53</v>
      </c>
      <c r="E78" s="66">
        <v>2.2588485151082499E-2</v>
      </c>
      <c r="F78" s="51">
        <v>4024150.1100000003</v>
      </c>
    </row>
    <row r="79" spans="1:6" x14ac:dyDescent="0.25">
      <c r="A79" s="61" t="s">
        <v>72</v>
      </c>
      <c r="B79" s="30" t="s">
        <v>73</v>
      </c>
      <c r="C79" s="49">
        <v>3935258.58</v>
      </c>
      <c r="D79" s="49">
        <v>88891.53</v>
      </c>
      <c r="E79" s="65">
        <v>2.2588485151082499E-2</v>
      </c>
      <c r="F79" s="47">
        <v>4024150.1100000003</v>
      </c>
    </row>
  </sheetData>
  <mergeCells count="4">
    <mergeCell ref="B73:F73"/>
    <mergeCell ref="A2:F2"/>
    <mergeCell ref="A4:F4"/>
    <mergeCell ref="A32:F32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rowBreaks count="2" manualBreakCount="2">
    <brk id="30" max="6" man="1"/>
    <brk id="7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"/>
  <sheetViews>
    <sheetView showGridLines="0" workbookViewId="0">
      <selection activeCell="A2" sqref="A2:I2"/>
    </sheetView>
  </sheetViews>
  <sheetFormatPr defaultColWidth="0" defaultRowHeight="15" x14ac:dyDescent="0.25"/>
  <cols>
    <col min="1" max="1" width="7.85546875" style="20" bestFit="1" customWidth="1"/>
    <col min="2" max="2" width="44.7109375" style="20" customWidth="1"/>
    <col min="3" max="4" width="19.5703125" style="20" customWidth="1"/>
    <col min="5" max="7" width="19.42578125" style="20" customWidth="1"/>
    <col min="8" max="10" width="25.28515625" style="20" hidden="1" customWidth="1"/>
    <col min="11" max="16384" width="8.85546875" style="20" hidden="1"/>
  </cols>
  <sheetData>
    <row r="1" spans="1:9" ht="18.75" x14ac:dyDescent="0.25">
      <c r="A1" s="38"/>
      <c r="B1" s="19"/>
      <c r="C1" s="19"/>
      <c r="D1" s="19"/>
      <c r="E1" s="19"/>
      <c r="F1" s="19"/>
      <c r="G1" s="19"/>
      <c r="H1" s="19"/>
      <c r="I1" s="19"/>
    </row>
    <row r="2" spans="1:9" ht="15.6" customHeight="1" x14ac:dyDescent="0.25">
      <c r="A2" s="110" t="s">
        <v>32</v>
      </c>
      <c r="B2" s="110"/>
      <c r="C2" s="110"/>
      <c r="D2" s="110"/>
      <c r="E2" s="110"/>
      <c r="F2" s="110"/>
      <c r="G2" s="36"/>
      <c r="H2" s="22"/>
      <c r="I2" s="22"/>
    </row>
    <row r="3" spans="1:9" ht="18.75" x14ac:dyDescent="0.25">
      <c r="A3" s="19"/>
      <c r="B3" s="19"/>
      <c r="C3" s="19"/>
      <c r="D3" s="19"/>
      <c r="E3" s="19"/>
      <c r="F3" s="19"/>
      <c r="G3" s="19"/>
      <c r="H3" s="21"/>
      <c r="I3" s="21"/>
    </row>
    <row r="4" spans="1:9" ht="15.6" customHeight="1" x14ac:dyDescent="0.25">
      <c r="A4" s="110" t="s">
        <v>33</v>
      </c>
      <c r="B4" s="110"/>
      <c r="C4" s="110"/>
      <c r="D4" s="110"/>
      <c r="E4" s="110"/>
      <c r="F4" s="110"/>
      <c r="G4" s="36"/>
      <c r="H4" s="23"/>
      <c r="I4" s="23"/>
    </row>
    <row r="5" spans="1:9" ht="18.75" x14ac:dyDescent="0.25">
      <c r="A5" s="19"/>
      <c r="B5" s="19"/>
      <c r="C5" s="19"/>
      <c r="D5" s="19"/>
      <c r="E5" s="19"/>
      <c r="F5" s="19"/>
      <c r="G5" s="19"/>
      <c r="H5" s="21"/>
      <c r="I5" s="21"/>
    </row>
    <row r="6" spans="1:9" ht="25.5" x14ac:dyDescent="0.25">
      <c r="A6" s="24" t="s">
        <v>29</v>
      </c>
      <c r="B6" s="25" t="s">
        <v>19</v>
      </c>
      <c r="C6" s="59" t="s">
        <v>88</v>
      </c>
      <c r="D6" s="59" t="s">
        <v>89</v>
      </c>
      <c r="E6" s="59" t="s">
        <v>90</v>
      </c>
      <c r="F6" s="59" t="s">
        <v>91</v>
      </c>
    </row>
    <row r="7" spans="1:9" s="27" customFormat="1" ht="11.25" x14ac:dyDescent="0.2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</row>
    <row r="8" spans="1:9" x14ac:dyDescent="0.25">
      <c r="A8" s="28"/>
      <c r="B8" s="33"/>
      <c r="C8" s="30"/>
      <c r="D8" s="30"/>
      <c r="E8" s="29"/>
      <c r="F8" s="29"/>
    </row>
    <row r="11" spans="1:9" ht="15.75" x14ac:dyDescent="0.25">
      <c r="B11" s="110" t="s">
        <v>34</v>
      </c>
      <c r="C11" s="110"/>
      <c r="D11" s="110"/>
      <c r="E11" s="110"/>
      <c r="F11" s="110"/>
    </row>
    <row r="12" spans="1:9" ht="18.75" x14ac:dyDescent="0.25">
      <c r="B12" s="19"/>
      <c r="C12" s="19"/>
      <c r="D12" s="19"/>
      <c r="E12" s="19"/>
      <c r="F12" s="19"/>
    </row>
    <row r="13" spans="1:9" ht="25.5" x14ac:dyDescent="0.25">
      <c r="A13" s="24" t="s">
        <v>29</v>
      </c>
      <c r="B13" s="25" t="s">
        <v>19</v>
      </c>
      <c r="C13" s="59" t="s">
        <v>88</v>
      </c>
      <c r="D13" s="59" t="s">
        <v>89</v>
      </c>
      <c r="E13" s="59" t="s">
        <v>90</v>
      </c>
      <c r="F13" s="59" t="s">
        <v>91</v>
      </c>
    </row>
    <row r="14" spans="1:9" ht="10.15" customHeight="1" x14ac:dyDescent="0.25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</row>
    <row r="15" spans="1:9" x14ac:dyDescent="0.25">
      <c r="A15" s="35"/>
      <c r="B15" s="30"/>
      <c r="C15" s="30"/>
      <c r="D15" s="30"/>
      <c r="E15" s="29"/>
      <c r="F15" s="29"/>
    </row>
  </sheetData>
  <mergeCells count="3">
    <mergeCell ref="B11:F11"/>
    <mergeCell ref="A2:F2"/>
    <mergeCell ref="A4:F4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5"/>
  <sheetViews>
    <sheetView showGridLines="0" tabSelected="1" zoomScale="85" zoomScaleNormal="85" workbookViewId="0">
      <selection activeCell="A2" sqref="A2:I2"/>
    </sheetView>
  </sheetViews>
  <sheetFormatPr defaultColWidth="0" defaultRowHeight="15" zeroHeight="1" x14ac:dyDescent="0.25"/>
  <cols>
    <col min="1" max="1" width="13.85546875" style="20" customWidth="1"/>
    <col min="2" max="2" width="62.5703125" style="20" bestFit="1" customWidth="1"/>
    <col min="3" max="3" width="12.42578125" style="20" bestFit="1" customWidth="1"/>
    <col min="4" max="4" width="13.28515625" style="20" bestFit="1" customWidth="1"/>
    <col min="5" max="6" width="12.42578125" style="20" bestFit="1" customWidth="1"/>
    <col min="7" max="7" width="8.85546875" style="20" customWidth="1"/>
    <col min="8" max="8" width="0" style="20" hidden="1" customWidth="1"/>
    <col min="9" max="16384" width="8.85546875" style="20" hidden="1"/>
  </cols>
  <sheetData>
    <row r="1" spans="1:6" ht="18.75" x14ac:dyDescent="0.25">
      <c r="A1" s="38"/>
      <c r="B1" s="19"/>
      <c r="C1" s="19"/>
      <c r="D1" s="19"/>
      <c r="E1" s="19"/>
      <c r="F1" s="21"/>
    </row>
    <row r="2" spans="1:6" ht="15.6" customHeight="1" x14ac:dyDescent="0.25">
      <c r="A2" s="110" t="s">
        <v>35</v>
      </c>
      <c r="B2" s="110"/>
      <c r="C2" s="110"/>
      <c r="D2" s="110"/>
      <c r="E2" s="110"/>
      <c r="F2" s="110"/>
    </row>
    <row r="3" spans="1:6" ht="18.75" x14ac:dyDescent="0.25">
      <c r="A3" s="19"/>
      <c r="B3" s="19"/>
      <c r="C3" s="19"/>
      <c r="D3" s="19"/>
      <c r="E3" s="19"/>
      <c r="F3" s="21"/>
    </row>
    <row r="4" spans="1:6" ht="25.5" x14ac:dyDescent="0.25">
      <c r="A4" s="24" t="s">
        <v>36</v>
      </c>
      <c r="B4" s="24" t="s">
        <v>19</v>
      </c>
      <c r="C4" s="59" t="s">
        <v>88</v>
      </c>
      <c r="D4" s="59" t="s">
        <v>89</v>
      </c>
      <c r="E4" s="59" t="s">
        <v>90</v>
      </c>
      <c r="F4" s="59" t="s">
        <v>91</v>
      </c>
    </row>
    <row r="5" spans="1:6" s="27" customFormat="1" ht="11.25" x14ac:dyDescent="0.2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</row>
    <row r="6" spans="1:6" x14ac:dyDescent="0.25">
      <c r="A6" s="67" t="s">
        <v>107</v>
      </c>
      <c r="B6" s="68"/>
      <c r="C6" s="69">
        <v>3935258.58</v>
      </c>
      <c r="D6" s="69">
        <v>88891.53</v>
      </c>
      <c r="E6" s="69">
        <v>2.2599999999999998</v>
      </c>
      <c r="F6" s="70">
        <v>4024150.11</v>
      </c>
    </row>
    <row r="7" spans="1:6" x14ac:dyDescent="0.25">
      <c r="A7" s="71" t="s">
        <v>76</v>
      </c>
      <c r="B7" s="72"/>
      <c r="C7" s="73">
        <v>3935258.58</v>
      </c>
      <c r="D7" s="73">
        <v>88891.53</v>
      </c>
      <c r="E7" s="73">
        <v>2.2599999999999998</v>
      </c>
      <c r="F7" s="74">
        <v>4024150.11</v>
      </c>
    </row>
    <row r="8" spans="1:6" x14ac:dyDescent="0.25">
      <c r="A8" s="71" t="s">
        <v>77</v>
      </c>
      <c r="B8" s="72"/>
      <c r="C8" s="73">
        <v>3935258.58</v>
      </c>
      <c r="D8" s="73">
        <v>88891.53</v>
      </c>
      <c r="E8" s="73">
        <v>2.2599999999999998</v>
      </c>
      <c r="F8" s="74">
        <v>4024150.11</v>
      </c>
    </row>
    <row r="9" spans="1:6" x14ac:dyDescent="0.25">
      <c r="A9" s="75">
        <v>1</v>
      </c>
      <c r="B9" s="76" t="s">
        <v>30</v>
      </c>
      <c r="C9" s="77">
        <v>328086.26</v>
      </c>
      <c r="D9" s="77">
        <v>15590</v>
      </c>
      <c r="E9" s="77">
        <v>4.75</v>
      </c>
      <c r="F9" s="78">
        <v>343676.26</v>
      </c>
    </row>
    <row r="10" spans="1:6" x14ac:dyDescent="0.25">
      <c r="A10" s="75">
        <v>3</v>
      </c>
      <c r="B10" s="76" t="s">
        <v>31</v>
      </c>
      <c r="C10" s="77">
        <v>26100</v>
      </c>
      <c r="D10" s="77">
        <v>1512.39</v>
      </c>
      <c r="E10" s="77">
        <v>5.79</v>
      </c>
      <c r="F10" s="78">
        <v>27612.39</v>
      </c>
    </row>
    <row r="11" spans="1:6" x14ac:dyDescent="0.25">
      <c r="A11" s="75">
        <v>4</v>
      </c>
      <c r="B11" s="76" t="s">
        <v>37</v>
      </c>
      <c r="C11" s="77">
        <v>28002.39</v>
      </c>
      <c r="D11" s="77">
        <v>-28002.39</v>
      </c>
      <c r="E11" s="77">
        <v>-100</v>
      </c>
      <c r="F11" s="78">
        <v>0</v>
      </c>
    </row>
    <row r="12" spans="1:6" x14ac:dyDescent="0.25">
      <c r="A12" s="75">
        <v>5</v>
      </c>
      <c r="B12" s="76" t="s">
        <v>51</v>
      </c>
      <c r="C12" s="77">
        <v>3551269.93</v>
      </c>
      <c r="D12" s="77">
        <v>100691.53</v>
      </c>
      <c r="E12" s="77">
        <v>2.84</v>
      </c>
      <c r="F12" s="78">
        <v>3651961.46</v>
      </c>
    </row>
    <row r="13" spans="1:6" x14ac:dyDescent="0.25">
      <c r="A13" s="75">
        <v>6</v>
      </c>
      <c r="B13" s="76" t="s">
        <v>56</v>
      </c>
      <c r="C13" s="77">
        <v>1800</v>
      </c>
      <c r="D13" s="77">
        <v>-900</v>
      </c>
      <c r="E13" s="77">
        <v>-50</v>
      </c>
      <c r="F13" s="78">
        <v>900</v>
      </c>
    </row>
    <row r="14" spans="1:6" x14ac:dyDescent="0.25">
      <c r="A14" s="71" t="s">
        <v>108</v>
      </c>
      <c r="B14" s="72"/>
      <c r="C14" s="73">
        <v>3935258.58</v>
      </c>
      <c r="D14" s="73">
        <v>88891.53</v>
      </c>
      <c r="E14" s="73">
        <v>2.2599999999999998</v>
      </c>
      <c r="F14" s="74">
        <v>4024150.11</v>
      </c>
    </row>
    <row r="15" spans="1:6" x14ac:dyDescent="0.25">
      <c r="A15" s="71" t="s">
        <v>124</v>
      </c>
      <c r="B15" s="72"/>
      <c r="C15" s="73">
        <v>3935258.58</v>
      </c>
      <c r="D15" s="73">
        <v>88891.53</v>
      </c>
      <c r="E15" s="73">
        <v>2.2599999999999998</v>
      </c>
      <c r="F15" s="74">
        <v>4024150.11</v>
      </c>
    </row>
    <row r="16" spans="1:6" x14ac:dyDescent="0.25">
      <c r="A16" s="71" t="s">
        <v>78</v>
      </c>
      <c r="B16" s="72"/>
      <c r="C16" s="73">
        <v>152808.26</v>
      </c>
      <c r="D16" s="73">
        <v>1865.07</v>
      </c>
      <c r="E16" s="73">
        <v>1.22</v>
      </c>
      <c r="F16" s="74">
        <v>154673.32999999999</v>
      </c>
    </row>
    <row r="17" spans="1:6" x14ac:dyDescent="0.25">
      <c r="A17" s="71" t="s">
        <v>79</v>
      </c>
      <c r="B17" s="72"/>
      <c r="C17" s="73">
        <v>152808.26</v>
      </c>
      <c r="D17" s="73">
        <v>1865.07</v>
      </c>
      <c r="E17" s="73">
        <v>1.22</v>
      </c>
      <c r="F17" s="74">
        <v>154673.32999999999</v>
      </c>
    </row>
    <row r="18" spans="1:6" x14ac:dyDescent="0.25">
      <c r="A18" s="75" t="s">
        <v>125</v>
      </c>
      <c r="B18" s="76"/>
      <c r="C18" s="77">
        <v>2990</v>
      </c>
      <c r="D18" s="77">
        <v>0</v>
      </c>
      <c r="E18" s="77">
        <v>0</v>
      </c>
      <c r="F18" s="78">
        <v>2990</v>
      </c>
    </row>
    <row r="19" spans="1:6" x14ac:dyDescent="0.25">
      <c r="A19" s="75" t="s">
        <v>126</v>
      </c>
      <c r="B19" s="76"/>
      <c r="C19" s="77">
        <v>2990</v>
      </c>
      <c r="D19" s="77">
        <v>0</v>
      </c>
      <c r="E19" s="77">
        <v>0</v>
      </c>
      <c r="F19" s="78">
        <v>2990</v>
      </c>
    </row>
    <row r="20" spans="1:6" x14ac:dyDescent="0.25">
      <c r="A20" s="71" t="s">
        <v>75</v>
      </c>
      <c r="B20" s="72" t="s">
        <v>27</v>
      </c>
      <c r="C20" s="73">
        <v>2990</v>
      </c>
      <c r="D20" s="73">
        <v>0</v>
      </c>
      <c r="E20" s="73">
        <v>0</v>
      </c>
      <c r="F20" s="74">
        <v>2990</v>
      </c>
    </row>
    <row r="21" spans="1:6" x14ac:dyDescent="0.25">
      <c r="A21" s="79" t="s">
        <v>105</v>
      </c>
      <c r="B21" s="80" t="s">
        <v>49</v>
      </c>
      <c r="C21" s="81">
        <v>130</v>
      </c>
      <c r="D21" s="81">
        <v>0</v>
      </c>
      <c r="E21" s="81">
        <v>0</v>
      </c>
      <c r="F21" s="82">
        <v>130</v>
      </c>
    </row>
    <row r="22" spans="1:6" x14ac:dyDescent="0.25">
      <c r="A22" s="79" t="s">
        <v>106</v>
      </c>
      <c r="B22" s="80" t="s">
        <v>50</v>
      </c>
      <c r="C22" s="81">
        <v>2860</v>
      </c>
      <c r="D22" s="81">
        <v>0</v>
      </c>
      <c r="E22" s="81">
        <v>0</v>
      </c>
      <c r="F22" s="82">
        <v>2860</v>
      </c>
    </row>
    <row r="23" spans="1:6" x14ac:dyDescent="0.25">
      <c r="A23" s="75" t="s">
        <v>130</v>
      </c>
      <c r="B23" s="76"/>
      <c r="C23" s="77">
        <v>129218.26</v>
      </c>
      <c r="D23" s="77">
        <v>0</v>
      </c>
      <c r="E23" s="77">
        <v>0</v>
      </c>
      <c r="F23" s="78">
        <v>129218.26</v>
      </c>
    </row>
    <row r="24" spans="1:6" x14ac:dyDescent="0.25">
      <c r="A24" s="75" t="s">
        <v>131</v>
      </c>
      <c r="B24" s="76"/>
      <c r="C24" s="77">
        <v>129218.26</v>
      </c>
      <c r="D24" s="77">
        <v>0</v>
      </c>
      <c r="E24" s="77">
        <v>0</v>
      </c>
      <c r="F24" s="78">
        <v>129218.26</v>
      </c>
    </row>
    <row r="25" spans="1:6" x14ac:dyDescent="0.25">
      <c r="A25" s="71" t="s">
        <v>75</v>
      </c>
      <c r="B25" s="72" t="s">
        <v>27</v>
      </c>
      <c r="C25" s="73">
        <v>129218.26</v>
      </c>
      <c r="D25" s="73">
        <v>0</v>
      </c>
      <c r="E25" s="73">
        <v>0</v>
      </c>
      <c r="F25" s="74">
        <v>129218.26</v>
      </c>
    </row>
    <row r="26" spans="1:6" x14ac:dyDescent="0.25">
      <c r="A26" s="79" t="s">
        <v>105</v>
      </c>
      <c r="B26" s="80" t="s">
        <v>49</v>
      </c>
      <c r="C26" s="81">
        <v>66555.759999999995</v>
      </c>
      <c r="D26" s="81">
        <v>0</v>
      </c>
      <c r="E26" s="81">
        <v>0</v>
      </c>
      <c r="F26" s="82">
        <v>66555.759999999995</v>
      </c>
    </row>
    <row r="27" spans="1:6" x14ac:dyDescent="0.25">
      <c r="A27" s="79" t="s">
        <v>106</v>
      </c>
      <c r="B27" s="80" t="s">
        <v>50</v>
      </c>
      <c r="C27" s="81">
        <v>62662.5</v>
      </c>
      <c r="D27" s="81">
        <v>0</v>
      </c>
      <c r="E27" s="81">
        <v>0</v>
      </c>
      <c r="F27" s="82">
        <v>62662.5</v>
      </c>
    </row>
    <row r="28" spans="1:6" x14ac:dyDescent="0.25">
      <c r="A28" s="75" t="s">
        <v>109</v>
      </c>
      <c r="B28" s="76"/>
      <c r="C28" s="77">
        <v>10500</v>
      </c>
      <c r="D28" s="77">
        <v>1132.76</v>
      </c>
      <c r="E28" s="77">
        <v>10.79</v>
      </c>
      <c r="F28" s="78">
        <v>11632.76</v>
      </c>
    </row>
    <row r="29" spans="1:6" x14ac:dyDescent="0.25">
      <c r="A29" s="75" t="s">
        <v>110</v>
      </c>
      <c r="B29" s="76"/>
      <c r="C29" s="77">
        <v>10500</v>
      </c>
      <c r="D29" s="77">
        <v>1132.76</v>
      </c>
      <c r="E29" s="77">
        <v>10.79</v>
      </c>
      <c r="F29" s="78">
        <v>11632.76</v>
      </c>
    </row>
    <row r="30" spans="1:6" x14ac:dyDescent="0.25">
      <c r="A30" s="71" t="s">
        <v>75</v>
      </c>
      <c r="B30" s="72" t="s">
        <v>27</v>
      </c>
      <c r="C30" s="73">
        <v>10500</v>
      </c>
      <c r="D30" s="73">
        <v>1132.76</v>
      </c>
      <c r="E30" s="73">
        <v>10.79</v>
      </c>
      <c r="F30" s="74">
        <v>11632.76</v>
      </c>
    </row>
    <row r="31" spans="1:6" x14ac:dyDescent="0.25">
      <c r="A31" s="79" t="s">
        <v>105</v>
      </c>
      <c r="B31" s="80" t="s">
        <v>49</v>
      </c>
      <c r="C31" s="81">
        <v>9500</v>
      </c>
      <c r="D31" s="81">
        <v>450.26</v>
      </c>
      <c r="E31" s="81">
        <v>4.74</v>
      </c>
      <c r="F31" s="82">
        <v>9950.26</v>
      </c>
    </row>
    <row r="32" spans="1:6" x14ac:dyDescent="0.25">
      <c r="A32" s="79" t="s">
        <v>106</v>
      </c>
      <c r="B32" s="80" t="s">
        <v>50</v>
      </c>
      <c r="C32" s="81">
        <v>1000</v>
      </c>
      <c r="D32" s="81">
        <v>682.5</v>
      </c>
      <c r="E32" s="81">
        <v>68.25</v>
      </c>
      <c r="F32" s="82">
        <v>1682.5</v>
      </c>
    </row>
    <row r="33" spans="1:6" x14ac:dyDescent="0.25">
      <c r="A33" s="75" t="s">
        <v>118</v>
      </c>
      <c r="B33" s="76"/>
      <c r="C33" s="77">
        <v>10100</v>
      </c>
      <c r="D33" s="77">
        <v>732.31</v>
      </c>
      <c r="E33" s="77">
        <v>7.25</v>
      </c>
      <c r="F33" s="78">
        <v>10832.31</v>
      </c>
    </row>
    <row r="34" spans="1:6" x14ac:dyDescent="0.25">
      <c r="A34" s="75" t="s">
        <v>119</v>
      </c>
      <c r="B34" s="76"/>
      <c r="C34" s="77">
        <v>10100</v>
      </c>
      <c r="D34" s="77">
        <v>732.31</v>
      </c>
      <c r="E34" s="77">
        <v>7.25</v>
      </c>
      <c r="F34" s="78">
        <v>10832.31</v>
      </c>
    </row>
    <row r="35" spans="1:6" x14ac:dyDescent="0.25">
      <c r="A35" s="71" t="s">
        <v>75</v>
      </c>
      <c r="B35" s="72" t="s">
        <v>27</v>
      </c>
      <c r="C35" s="73">
        <v>10100</v>
      </c>
      <c r="D35" s="73">
        <v>732.31</v>
      </c>
      <c r="E35" s="73">
        <v>7.25</v>
      </c>
      <c r="F35" s="74">
        <v>10832.31</v>
      </c>
    </row>
    <row r="36" spans="1:6" x14ac:dyDescent="0.25">
      <c r="A36" s="79" t="s">
        <v>104</v>
      </c>
      <c r="B36" s="80" t="s">
        <v>28</v>
      </c>
      <c r="C36" s="81">
        <v>100</v>
      </c>
      <c r="D36" s="81">
        <v>-100</v>
      </c>
      <c r="E36" s="81">
        <v>-100</v>
      </c>
      <c r="F36" s="82">
        <v>0</v>
      </c>
    </row>
    <row r="37" spans="1:6" x14ac:dyDescent="0.25">
      <c r="A37" s="79" t="s">
        <v>105</v>
      </c>
      <c r="B37" s="80" t="s">
        <v>49</v>
      </c>
      <c r="C37" s="81">
        <v>10000</v>
      </c>
      <c r="D37" s="81">
        <v>832.31</v>
      </c>
      <c r="E37" s="81">
        <v>8.32</v>
      </c>
      <c r="F37" s="82">
        <v>10832.31</v>
      </c>
    </row>
    <row r="38" spans="1:6" x14ac:dyDescent="0.25">
      <c r="A38" s="71" t="s">
        <v>80</v>
      </c>
      <c r="B38" s="72"/>
      <c r="C38" s="73">
        <v>3782450.32</v>
      </c>
      <c r="D38" s="73">
        <v>87026.46</v>
      </c>
      <c r="E38" s="73">
        <v>2.2999999999999998</v>
      </c>
      <c r="F38" s="74">
        <v>3869476.78</v>
      </c>
    </row>
    <row r="39" spans="1:6" x14ac:dyDescent="0.25">
      <c r="A39" s="71" t="s">
        <v>81</v>
      </c>
      <c r="B39" s="72"/>
      <c r="C39" s="73">
        <v>2750400</v>
      </c>
      <c r="D39" s="73">
        <v>85557.05</v>
      </c>
      <c r="E39" s="73">
        <v>3.11</v>
      </c>
      <c r="F39" s="74">
        <v>2835957.05</v>
      </c>
    </row>
    <row r="40" spans="1:6" x14ac:dyDescent="0.25">
      <c r="A40" s="75" t="s">
        <v>113</v>
      </c>
      <c r="B40" s="76"/>
      <c r="C40" s="77">
        <v>2750400</v>
      </c>
      <c r="D40" s="77">
        <v>85557.05</v>
      </c>
      <c r="E40" s="77">
        <v>3.11</v>
      </c>
      <c r="F40" s="78">
        <v>2835957.05</v>
      </c>
    </row>
    <row r="41" spans="1:6" x14ac:dyDescent="0.25">
      <c r="A41" s="75" t="s">
        <v>114</v>
      </c>
      <c r="B41" s="76"/>
      <c r="C41" s="77">
        <v>2750400</v>
      </c>
      <c r="D41" s="77">
        <v>85557.05</v>
      </c>
      <c r="E41" s="77">
        <v>3.11</v>
      </c>
      <c r="F41" s="78">
        <v>2835957.05</v>
      </c>
    </row>
    <row r="42" spans="1:6" x14ac:dyDescent="0.25">
      <c r="A42" s="71" t="s">
        <v>132</v>
      </c>
      <c r="B42" s="72" t="s">
        <v>24</v>
      </c>
      <c r="C42" s="73">
        <v>2750400</v>
      </c>
      <c r="D42" s="73">
        <v>85557.05</v>
      </c>
      <c r="E42" s="73">
        <v>3.11</v>
      </c>
      <c r="F42" s="74">
        <v>2835957.05</v>
      </c>
    </row>
    <row r="43" spans="1:6" x14ac:dyDescent="0.25">
      <c r="A43" s="79" t="s">
        <v>99</v>
      </c>
      <c r="B43" s="80" t="s">
        <v>25</v>
      </c>
      <c r="C43" s="81">
        <v>2686200</v>
      </c>
      <c r="D43" s="81">
        <v>100385.29</v>
      </c>
      <c r="E43" s="81">
        <v>3.74</v>
      </c>
      <c r="F43" s="82">
        <v>2786585.29</v>
      </c>
    </row>
    <row r="44" spans="1:6" x14ac:dyDescent="0.25">
      <c r="A44" s="79" t="s">
        <v>100</v>
      </c>
      <c r="B44" s="80" t="s">
        <v>26</v>
      </c>
      <c r="C44" s="81">
        <v>63900</v>
      </c>
      <c r="D44" s="81">
        <v>-14528.24</v>
      </c>
      <c r="E44" s="81">
        <v>-22.74</v>
      </c>
      <c r="F44" s="82">
        <v>49371.76</v>
      </c>
    </row>
    <row r="45" spans="1:6" x14ac:dyDescent="0.25">
      <c r="A45" s="79" t="s">
        <v>101</v>
      </c>
      <c r="B45" s="80" t="s">
        <v>46</v>
      </c>
      <c r="C45" s="81">
        <v>300</v>
      </c>
      <c r="D45" s="81">
        <v>-300</v>
      </c>
      <c r="E45" s="81">
        <v>-100</v>
      </c>
      <c r="F45" s="82">
        <v>0</v>
      </c>
    </row>
    <row r="46" spans="1:6" x14ac:dyDescent="0.25">
      <c r="A46" s="71" t="s">
        <v>82</v>
      </c>
      <c r="B46" s="72"/>
      <c r="C46" s="73">
        <v>26100</v>
      </c>
      <c r="D46" s="73">
        <v>-3700.85</v>
      </c>
      <c r="E46" s="73">
        <v>-14.18</v>
      </c>
      <c r="F46" s="74">
        <v>22399.15</v>
      </c>
    </row>
    <row r="47" spans="1:6" x14ac:dyDescent="0.25">
      <c r="A47" s="75" t="s">
        <v>130</v>
      </c>
      <c r="B47" s="76"/>
      <c r="C47" s="77">
        <v>17200</v>
      </c>
      <c r="D47" s="77">
        <v>1300</v>
      </c>
      <c r="E47" s="77">
        <v>7.56</v>
      </c>
      <c r="F47" s="78">
        <v>18500</v>
      </c>
    </row>
    <row r="48" spans="1:6" x14ac:dyDescent="0.25">
      <c r="A48" s="75" t="s">
        <v>131</v>
      </c>
      <c r="B48" s="76"/>
      <c r="C48" s="77">
        <v>17200</v>
      </c>
      <c r="D48" s="77">
        <v>1300</v>
      </c>
      <c r="E48" s="77">
        <v>7.56</v>
      </c>
      <c r="F48" s="78">
        <v>18500</v>
      </c>
    </row>
    <row r="49" spans="1:6" x14ac:dyDescent="0.25">
      <c r="A49" s="71" t="s">
        <v>132</v>
      </c>
      <c r="B49" s="72" t="s">
        <v>24</v>
      </c>
      <c r="C49" s="73">
        <v>17200</v>
      </c>
      <c r="D49" s="73">
        <v>1300</v>
      </c>
      <c r="E49" s="73">
        <v>7.56</v>
      </c>
      <c r="F49" s="74">
        <v>18500</v>
      </c>
    </row>
    <row r="50" spans="1:6" x14ac:dyDescent="0.25">
      <c r="A50" s="79" t="s">
        <v>100</v>
      </c>
      <c r="B50" s="80" t="s">
        <v>26</v>
      </c>
      <c r="C50" s="81">
        <v>17200</v>
      </c>
      <c r="D50" s="81">
        <v>1300</v>
      </c>
      <c r="E50" s="81">
        <v>7.56</v>
      </c>
      <c r="F50" s="82">
        <v>18500</v>
      </c>
    </row>
    <row r="51" spans="1:6" x14ac:dyDescent="0.25">
      <c r="A51" s="75" t="s">
        <v>109</v>
      </c>
      <c r="B51" s="76"/>
      <c r="C51" s="77">
        <v>8800</v>
      </c>
      <c r="D51" s="77">
        <v>-4900.8500000000004</v>
      </c>
      <c r="E51" s="77">
        <v>-55.69</v>
      </c>
      <c r="F51" s="78">
        <v>3899.15</v>
      </c>
    </row>
    <row r="52" spans="1:6" x14ac:dyDescent="0.25">
      <c r="A52" s="75" t="s">
        <v>110</v>
      </c>
      <c r="B52" s="76"/>
      <c r="C52" s="77">
        <v>8800</v>
      </c>
      <c r="D52" s="77">
        <v>-4900.8500000000004</v>
      </c>
      <c r="E52" s="77">
        <v>-55.69</v>
      </c>
      <c r="F52" s="78">
        <v>3899.15</v>
      </c>
    </row>
    <row r="53" spans="1:6" x14ac:dyDescent="0.25">
      <c r="A53" s="71" t="s">
        <v>132</v>
      </c>
      <c r="B53" s="72" t="s">
        <v>24</v>
      </c>
      <c r="C53" s="73">
        <v>8800</v>
      </c>
      <c r="D53" s="73">
        <v>-4900.8500000000004</v>
      </c>
      <c r="E53" s="73">
        <v>-55.69</v>
      </c>
      <c r="F53" s="74">
        <v>3899.15</v>
      </c>
    </row>
    <row r="54" spans="1:6" x14ac:dyDescent="0.25">
      <c r="A54" s="79" t="s">
        <v>100</v>
      </c>
      <c r="B54" s="80" t="s">
        <v>26</v>
      </c>
      <c r="C54" s="81">
        <v>8800</v>
      </c>
      <c r="D54" s="81">
        <v>-4900.8500000000004</v>
      </c>
      <c r="E54" s="81">
        <v>-55.69</v>
      </c>
      <c r="F54" s="82">
        <v>3899.15</v>
      </c>
    </row>
    <row r="55" spans="1:6" x14ac:dyDescent="0.25">
      <c r="A55" s="75" t="s">
        <v>116</v>
      </c>
      <c r="B55" s="76"/>
      <c r="C55" s="77">
        <v>100</v>
      </c>
      <c r="D55" s="77">
        <v>-100</v>
      </c>
      <c r="E55" s="77">
        <v>-100</v>
      </c>
      <c r="F55" s="78">
        <v>0</v>
      </c>
    </row>
    <row r="56" spans="1:6" x14ac:dyDescent="0.25">
      <c r="A56" s="75" t="s">
        <v>117</v>
      </c>
      <c r="B56" s="76"/>
      <c r="C56" s="77">
        <v>100</v>
      </c>
      <c r="D56" s="77">
        <v>-100</v>
      </c>
      <c r="E56" s="77">
        <v>-100</v>
      </c>
      <c r="F56" s="78">
        <v>0</v>
      </c>
    </row>
    <row r="57" spans="1:6" x14ac:dyDescent="0.25">
      <c r="A57" s="71" t="s">
        <v>132</v>
      </c>
      <c r="B57" s="72" t="s">
        <v>24</v>
      </c>
      <c r="C57" s="73">
        <v>100</v>
      </c>
      <c r="D57" s="73">
        <v>-100</v>
      </c>
      <c r="E57" s="73">
        <v>-100</v>
      </c>
      <c r="F57" s="74">
        <v>0</v>
      </c>
    </row>
    <row r="58" spans="1:6" x14ac:dyDescent="0.25">
      <c r="A58" s="79" t="s">
        <v>100</v>
      </c>
      <c r="B58" s="80" t="s">
        <v>26</v>
      </c>
      <c r="C58" s="81">
        <v>100</v>
      </c>
      <c r="D58" s="81">
        <v>-100</v>
      </c>
      <c r="E58" s="81">
        <v>-100</v>
      </c>
      <c r="F58" s="82">
        <v>0</v>
      </c>
    </row>
    <row r="59" spans="1:6" x14ac:dyDescent="0.25">
      <c r="A59" s="71" t="s">
        <v>83</v>
      </c>
      <c r="B59" s="72"/>
      <c r="C59" s="73">
        <v>601834.16</v>
      </c>
      <c r="D59" s="73">
        <v>-9555.74</v>
      </c>
      <c r="E59" s="73">
        <v>-1.59</v>
      </c>
      <c r="F59" s="74">
        <v>592278.42000000004</v>
      </c>
    </row>
    <row r="60" spans="1:6" x14ac:dyDescent="0.25">
      <c r="A60" s="75" t="s">
        <v>125</v>
      </c>
      <c r="B60" s="76"/>
      <c r="C60" s="77">
        <v>0</v>
      </c>
      <c r="D60" s="77">
        <v>0</v>
      </c>
      <c r="E60" s="77">
        <v>0</v>
      </c>
      <c r="F60" s="78">
        <v>0</v>
      </c>
    </row>
    <row r="61" spans="1:6" x14ac:dyDescent="0.25">
      <c r="A61" s="75" t="s">
        <v>126</v>
      </c>
      <c r="B61" s="76"/>
      <c r="C61" s="77">
        <v>0</v>
      </c>
      <c r="D61" s="77">
        <v>0</v>
      </c>
      <c r="E61" s="77">
        <v>0</v>
      </c>
      <c r="F61" s="78">
        <v>0</v>
      </c>
    </row>
    <row r="62" spans="1:6" x14ac:dyDescent="0.25">
      <c r="A62" s="71" t="s">
        <v>132</v>
      </c>
      <c r="B62" s="72" t="s">
        <v>24</v>
      </c>
      <c r="C62" s="73">
        <v>0</v>
      </c>
      <c r="D62" s="73">
        <v>0</v>
      </c>
      <c r="E62" s="73">
        <v>0</v>
      </c>
      <c r="F62" s="74">
        <v>0</v>
      </c>
    </row>
    <row r="63" spans="1:6" x14ac:dyDescent="0.25">
      <c r="A63" s="79" t="s">
        <v>102</v>
      </c>
      <c r="B63" s="80" t="s">
        <v>47</v>
      </c>
      <c r="C63" s="81">
        <v>0</v>
      </c>
      <c r="D63" s="81">
        <v>0</v>
      </c>
      <c r="E63" s="81">
        <v>0</v>
      </c>
      <c r="F63" s="82">
        <v>0</v>
      </c>
    </row>
    <row r="64" spans="1:6" x14ac:dyDescent="0.25">
      <c r="A64" s="75" t="s">
        <v>130</v>
      </c>
      <c r="B64" s="76"/>
      <c r="C64" s="77">
        <v>128278</v>
      </c>
      <c r="D64" s="77">
        <v>4822</v>
      </c>
      <c r="E64" s="77">
        <v>3.76</v>
      </c>
      <c r="F64" s="78">
        <v>133100</v>
      </c>
    </row>
    <row r="65" spans="1:6" x14ac:dyDescent="0.25">
      <c r="A65" s="75" t="s">
        <v>131</v>
      </c>
      <c r="B65" s="76"/>
      <c r="C65" s="77">
        <v>128278</v>
      </c>
      <c r="D65" s="77">
        <v>4822</v>
      </c>
      <c r="E65" s="77">
        <v>3.76</v>
      </c>
      <c r="F65" s="78">
        <v>133100</v>
      </c>
    </row>
    <row r="66" spans="1:6" x14ac:dyDescent="0.25">
      <c r="A66" s="71" t="s">
        <v>132</v>
      </c>
      <c r="B66" s="72" t="s">
        <v>24</v>
      </c>
      <c r="C66" s="73">
        <v>128278</v>
      </c>
      <c r="D66" s="73">
        <v>4822</v>
      </c>
      <c r="E66" s="73">
        <v>3.76</v>
      </c>
      <c r="F66" s="74">
        <v>133100</v>
      </c>
    </row>
    <row r="67" spans="1:6" x14ac:dyDescent="0.25">
      <c r="A67" s="79" t="s">
        <v>100</v>
      </c>
      <c r="B67" s="80" t="s">
        <v>26</v>
      </c>
      <c r="C67" s="81">
        <v>127028</v>
      </c>
      <c r="D67" s="81">
        <v>5052.3</v>
      </c>
      <c r="E67" s="81">
        <v>3.98</v>
      </c>
      <c r="F67" s="82">
        <v>132080.29999999999</v>
      </c>
    </row>
    <row r="68" spans="1:6" x14ac:dyDescent="0.25">
      <c r="A68" s="79" t="s">
        <v>101</v>
      </c>
      <c r="B68" s="80" t="s">
        <v>46</v>
      </c>
      <c r="C68" s="81">
        <v>1250</v>
      </c>
      <c r="D68" s="81">
        <v>-230.3</v>
      </c>
      <c r="E68" s="81">
        <v>-18.420000000000002</v>
      </c>
      <c r="F68" s="82">
        <v>1019.7</v>
      </c>
    </row>
    <row r="69" spans="1:6" x14ac:dyDescent="0.25">
      <c r="A69" s="75" t="s">
        <v>109</v>
      </c>
      <c r="B69" s="76"/>
      <c r="C69" s="77">
        <v>6800</v>
      </c>
      <c r="D69" s="77">
        <v>5280.48</v>
      </c>
      <c r="E69" s="77">
        <v>77.650000000000006</v>
      </c>
      <c r="F69" s="78">
        <v>12080.48</v>
      </c>
    </row>
    <row r="70" spans="1:6" x14ac:dyDescent="0.25">
      <c r="A70" s="75" t="s">
        <v>110</v>
      </c>
      <c r="B70" s="76"/>
      <c r="C70" s="77">
        <v>6800</v>
      </c>
      <c r="D70" s="77">
        <v>5280.48</v>
      </c>
      <c r="E70" s="77">
        <v>77.650000000000006</v>
      </c>
      <c r="F70" s="78">
        <v>12080.48</v>
      </c>
    </row>
    <row r="71" spans="1:6" x14ac:dyDescent="0.25">
      <c r="A71" s="71" t="s">
        <v>132</v>
      </c>
      <c r="B71" s="72" t="s">
        <v>24</v>
      </c>
      <c r="C71" s="73">
        <v>6800</v>
      </c>
      <c r="D71" s="73">
        <v>5280.48</v>
      </c>
      <c r="E71" s="73">
        <v>77.650000000000006</v>
      </c>
      <c r="F71" s="74">
        <v>12080.48</v>
      </c>
    </row>
    <row r="72" spans="1:6" x14ac:dyDescent="0.25">
      <c r="A72" s="79" t="s">
        <v>100</v>
      </c>
      <c r="B72" s="80" t="s">
        <v>26</v>
      </c>
      <c r="C72" s="81">
        <v>6600</v>
      </c>
      <c r="D72" s="81">
        <v>5178.49</v>
      </c>
      <c r="E72" s="81">
        <v>78.459999999999994</v>
      </c>
      <c r="F72" s="82">
        <v>11778.49</v>
      </c>
    </row>
    <row r="73" spans="1:6" x14ac:dyDescent="0.25">
      <c r="A73" s="79" t="s">
        <v>101</v>
      </c>
      <c r="B73" s="80" t="s">
        <v>46</v>
      </c>
      <c r="C73" s="81">
        <v>0</v>
      </c>
      <c r="D73" s="81">
        <v>300</v>
      </c>
      <c r="E73" s="81">
        <v>100</v>
      </c>
      <c r="F73" s="82">
        <v>300</v>
      </c>
    </row>
    <row r="74" spans="1:6" x14ac:dyDescent="0.25">
      <c r="A74" s="79" t="s">
        <v>102</v>
      </c>
      <c r="B74" s="80" t="s">
        <v>47</v>
      </c>
      <c r="C74" s="81">
        <v>200</v>
      </c>
      <c r="D74" s="81">
        <v>-200</v>
      </c>
      <c r="E74" s="81">
        <v>-100</v>
      </c>
      <c r="F74" s="82">
        <v>0</v>
      </c>
    </row>
    <row r="75" spans="1:6" x14ac:dyDescent="0.25">
      <c r="A75" s="79" t="s">
        <v>103</v>
      </c>
      <c r="B75" s="80" t="s">
        <v>48</v>
      </c>
      <c r="C75" s="81">
        <v>0</v>
      </c>
      <c r="D75" s="81">
        <v>1.99</v>
      </c>
      <c r="E75" s="81">
        <v>100</v>
      </c>
      <c r="F75" s="82">
        <v>1.99</v>
      </c>
    </row>
    <row r="76" spans="1:6" x14ac:dyDescent="0.25">
      <c r="A76" s="75" t="s">
        <v>111</v>
      </c>
      <c r="B76" s="76"/>
      <c r="C76" s="77">
        <v>28002.39</v>
      </c>
      <c r="D76" s="77">
        <v>-28002.39</v>
      </c>
      <c r="E76" s="77">
        <v>-100</v>
      </c>
      <c r="F76" s="78">
        <v>0</v>
      </c>
    </row>
    <row r="77" spans="1:6" x14ac:dyDescent="0.25">
      <c r="A77" s="75" t="s">
        <v>112</v>
      </c>
      <c r="B77" s="76"/>
      <c r="C77" s="77">
        <v>28002.39</v>
      </c>
      <c r="D77" s="77">
        <v>-28002.39</v>
      </c>
      <c r="E77" s="77">
        <v>-100</v>
      </c>
      <c r="F77" s="78">
        <v>0</v>
      </c>
    </row>
    <row r="78" spans="1:6" x14ac:dyDescent="0.25">
      <c r="A78" s="71" t="s">
        <v>132</v>
      </c>
      <c r="B78" s="72" t="s">
        <v>24</v>
      </c>
      <c r="C78" s="73">
        <v>28002.39</v>
      </c>
      <c r="D78" s="73">
        <v>-28002.39</v>
      </c>
      <c r="E78" s="73">
        <v>-100</v>
      </c>
      <c r="F78" s="74">
        <v>0</v>
      </c>
    </row>
    <row r="79" spans="1:6" x14ac:dyDescent="0.25">
      <c r="A79" s="79" t="s">
        <v>100</v>
      </c>
      <c r="B79" s="80" t="s">
        <v>26</v>
      </c>
      <c r="C79" s="81">
        <v>28002.39</v>
      </c>
      <c r="D79" s="81">
        <v>-28002.39</v>
      </c>
      <c r="E79" s="81">
        <v>-100</v>
      </c>
      <c r="F79" s="82">
        <v>0</v>
      </c>
    </row>
    <row r="80" spans="1:6" x14ac:dyDescent="0.25">
      <c r="A80" s="75" t="s">
        <v>113</v>
      </c>
      <c r="B80" s="76"/>
      <c r="C80" s="77">
        <v>429753.77</v>
      </c>
      <c r="D80" s="77">
        <v>11768.07</v>
      </c>
      <c r="E80" s="77">
        <v>2.74</v>
      </c>
      <c r="F80" s="78">
        <v>441521.84</v>
      </c>
    </row>
    <row r="81" spans="1:6" x14ac:dyDescent="0.25">
      <c r="A81" s="75" t="s">
        <v>114</v>
      </c>
      <c r="B81" s="76"/>
      <c r="C81" s="77">
        <v>289753.77</v>
      </c>
      <c r="D81" s="77">
        <v>24728.55</v>
      </c>
      <c r="E81" s="77">
        <v>8.5299999999999994</v>
      </c>
      <c r="F81" s="78">
        <v>314482.32</v>
      </c>
    </row>
    <row r="82" spans="1:6" x14ac:dyDescent="0.25">
      <c r="A82" s="71" t="s">
        <v>132</v>
      </c>
      <c r="B82" s="72" t="s">
        <v>24</v>
      </c>
      <c r="C82" s="73">
        <v>289753.77</v>
      </c>
      <c r="D82" s="73">
        <v>24728.55</v>
      </c>
      <c r="E82" s="73">
        <v>8.5299999999999994</v>
      </c>
      <c r="F82" s="74">
        <v>314482.32</v>
      </c>
    </row>
    <row r="83" spans="1:6" x14ac:dyDescent="0.25">
      <c r="A83" s="79" t="s">
        <v>100</v>
      </c>
      <c r="B83" s="80" t="s">
        <v>26</v>
      </c>
      <c r="C83" s="81">
        <v>258614.25</v>
      </c>
      <c r="D83" s="81">
        <v>28669.37</v>
      </c>
      <c r="E83" s="81">
        <v>11.09</v>
      </c>
      <c r="F83" s="82">
        <v>287283.62</v>
      </c>
    </row>
    <row r="84" spans="1:6" x14ac:dyDescent="0.25">
      <c r="A84" s="79" t="s">
        <v>102</v>
      </c>
      <c r="B84" s="80" t="s">
        <v>47</v>
      </c>
      <c r="C84" s="81">
        <v>30000</v>
      </c>
      <c r="D84" s="81">
        <v>-2801.3</v>
      </c>
      <c r="E84" s="81">
        <v>-9.34</v>
      </c>
      <c r="F84" s="82">
        <v>27198.7</v>
      </c>
    </row>
    <row r="85" spans="1:6" x14ac:dyDescent="0.25">
      <c r="A85" s="79" t="s">
        <v>103</v>
      </c>
      <c r="B85" s="80" t="s">
        <v>48</v>
      </c>
      <c r="C85" s="81">
        <v>1139.52</v>
      </c>
      <c r="D85" s="81">
        <v>-1139.52</v>
      </c>
      <c r="E85" s="81">
        <v>-100</v>
      </c>
      <c r="F85" s="82">
        <v>0</v>
      </c>
    </row>
    <row r="86" spans="1:6" x14ac:dyDescent="0.25">
      <c r="A86" s="75" t="s">
        <v>115</v>
      </c>
      <c r="B86" s="76"/>
      <c r="C86" s="77">
        <v>140000</v>
      </c>
      <c r="D86" s="77">
        <v>-12960.48</v>
      </c>
      <c r="E86" s="77">
        <v>-9.26</v>
      </c>
      <c r="F86" s="78">
        <v>127039.52</v>
      </c>
    </row>
    <row r="87" spans="1:6" x14ac:dyDescent="0.25">
      <c r="A87" s="71" t="s">
        <v>132</v>
      </c>
      <c r="B87" s="72" t="s">
        <v>24</v>
      </c>
      <c r="C87" s="73">
        <v>140000</v>
      </c>
      <c r="D87" s="73">
        <v>-12960.48</v>
      </c>
      <c r="E87" s="73">
        <v>-9.26</v>
      </c>
      <c r="F87" s="74">
        <v>127039.52</v>
      </c>
    </row>
    <row r="88" spans="1:6" x14ac:dyDescent="0.25">
      <c r="A88" s="79" t="s">
        <v>100</v>
      </c>
      <c r="B88" s="80" t="s">
        <v>26</v>
      </c>
      <c r="C88" s="81">
        <v>0</v>
      </c>
      <c r="D88" s="81">
        <v>0</v>
      </c>
      <c r="E88" s="81">
        <v>0</v>
      </c>
      <c r="F88" s="82">
        <v>0</v>
      </c>
    </row>
    <row r="89" spans="1:6" x14ac:dyDescent="0.25">
      <c r="A89" s="79" t="s">
        <v>102</v>
      </c>
      <c r="B89" s="80" t="s">
        <v>47</v>
      </c>
      <c r="C89" s="81">
        <v>140000</v>
      </c>
      <c r="D89" s="81">
        <v>-14000</v>
      </c>
      <c r="E89" s="81">
        <v>-10</v>
      </c>
      <c r="F89" s="82">
        <v>126000</v>
      </c>
    </row>
    <row r="90" spans="1:6" x14ac:dyDescent="0.25">
      <c r="A90" s="79" t="s">
        <v>103</v>
      </c>
      <c r="B90" s="80" t="s">
        <v>48</v>
      </c>
      <c r="C90" s="81">
        <v>0</v>
      </c>
      <c r="D90" s="81">
        <v>1039.52</v>
      </c>
      <c r="E90" s="81">
        <v>100</v>
      </c>
      <c r="F90" s="82">
        <v>1039.52</v>
      </c>
    </row>
    <row r="91" spans="1:6" x14ac:dyDescent="0.25">
      <c r="A91" s="75" t="s">
        <v>116</v>
      </c>
      <c r="B91" s="76"/>
      <c r="C91" s="77">
        <v>3900</v>
      </c>
      <c r="D91" s="77">
        <v>310.10000000000002</v>
      </c>
      <c r="E91" s="77">
        <v>7.95</v>
      </c>
      <c r="F91" s="78">
        <v>4210.1000000000004</v>
      </c>
    </row>
    <row r="92" spans="1:6" x14ac:dyDescent="0.25">
      <c r="A92" s="75" t="s">
        <v>117</v>
      </c>
      <c r="B92" s="76"/>
      <c r="C92" s="77">
        <v>3900</v>
      </c>
      <c r="D92" s="77">
        <v>310.10000000000002</v>
      </c>
      <c r="E92" s="77">
        <v>7.95</v>
      </c>
      <c r="F92" s="78">
        <v>4210.1000000000004</v>
      </c>
    </row>
    <row r="93" spans="1:6" x14ac:dyDescent="0.25">
      <c r="A93" s="71" t="s">
        <v>132</v>
      </c>
      <c r="B93" s="72" t="s">
        <v>24</v>
      </c>
      <c r="C93" s="73">
        <v>3900</v>
      </c>
      <c r="D93" s="73">
        <v>310.10000000000002</v>
      </c>
      <c r="E93" s="73">
        <v>7.95</v>
      </c>
      <c r="F93" s="74">
        <v>4210.1000000000004</v>
      </c>
    </row>
    <row r="94" spans="1:6" x14ac:dyDescent="0.25">
      <c r="A94" s="79" t="s">
        <v>100</v>
      </c>
      <c r="B94" s="80" t="s">
        <v>26</v>
      </c>
      <c r="C94" s="81">
        <v>3700</v>
      </c>
      <c r="D94" s="81">
        <v>510.1</v>
      </c>
      <c r="E94" s="81">
        <v>13.79</v>
      </c>
      <c r="F94" s="82">
        <v>4210.1000000000004</v>
      </c>
    </row>
    <row r="95" spans="1:6" x14ac:dyDescent="0.25">
      <c r="A95" s="79" t="s">
        <v>102</v>
      </c>
      <c r="B95" s="80" t="s">
        <v>47</v>
      </c>
      <c r="C95" s="81">
        <v>200</v>
      </c>
      <c r="D95" s="81">
        <v>-200</v>
      </c>
      <c r="E95" s="81">
        <v>-100</v>
      </c>
      <c r="F95" s="82">
        <v>0</v>
      </c>
    </row>
    <row r="96" spans="1:6" x14ac:dyDescent="0.25">
      <c r="A96" s="75" t="s">
        <v>120</v>
      </c>
      <c r="B96" s="76"/>
      <c r="C96" s="77">
        <v>2300</v>
      </c>
      <c r="D96" s="77">
        <v>-1834</v>
      </c>
      <c r="E96" s="77">
        <v>-79.739999999999995</v>
      </c>
      <c r="F96" s="78">
        <v>466</v>
      </c>
    </row>
    <row r="97" spans="1:6" x14ac:dyDescent="0.25">
      <c r="A97" s="75" t="s">
        <v>121</v>
      </c>
      <c r="B97" s="76"/>
      <c r="C97" s="77">
        <v>2300</v>
      </c>
      <c r="D97" s="77">
        <v>-1834</v>
      </c>
      <c r="E97" s="77">
        <v>-79.739999999999995</v>
      </c>
      <c r="F97" s="78">
        <v>466</v>
      </c>
    </row>
    <row r="98" spans="1:6" x14ac:dyDescent="0.25">
      <c r="A98" s="71" t="s">
        <v>132</v>
      </c>
      <c r="B98" s="72" t="s">
        <v>24</v>
      </c>
      <c r="C98" s="73">
        <v>2300</v>
      </c>
      <c r="D98" s="73">
        <v>-1834</v>
      </c>
      <c r="E98" s="73">
        <v>-79.739999999999995</v>
      </c>
      <c r="F98" s="74">
        <v>466</v>
      </c>
    </row>
    <row r="99" spans="1:6" x14ac:dyDescent="0.25">
      <c r="A99" s="79" t="s">
        <v>100</v>
      </c>
      <c r="B99" s="80" t="s">
        <v>26</v>
      </c>
      <c r="C99" s="81">
        <v>2300</v>
      </c>
      <c r="D99" s="81">
        <v>-1834</v>
      </c>
      <c r="E99" s="81">
        <v>-79.739999999999995</v>
      </c>
      <c r="F99" s="82">
        <v>466</v>
      </c>
    </row>
    <row r="100" spans="1:6" x14ac:dyDescent="0.25">
      <c r="A100" s="75" t="s">
        <v>127</v>
      </c>
      <c r="B100" s="76"/>
      <c r="C100" s="77">
        <v>1000</v>
      </c>
      <c r="D100" s="77">
        <v>-1000</v>
      </c>
      <c r="E100" s="77">
        <v>-100</v>
      </c>
      <c r="F100" s="78">
        <v>0</v>
      </c>
    </row>
    <row r="101" spans="1:6" x14ac:dyDescent="0.25">
      <c r="A101" s="75" t="s">
        <v>128</v>
      </c>
      <c r="B101" s="76"/>
      <c r="C101" s="77">
        <v>1000</v>
      </c>
      <c r="D101" s="77">
        <v>-1000</v>
      </c>
      <c r="E101" s="77">
        <v>-100</v>
      </c>
      <c r="F101" s="78">
        <v>0</v>
      </c>
    </row>
    <row r="102" spans="1:6" x14ac:dyDescent="0.25">
      <c r="A102" s="71" t="s">
        <v>132</v>
      </c>
      <c r="B102" s="72" t="s">
        <v>24</v>
      </c>
      <c r="C102" s="73">
        <v>1000</v>
      </c>
      <c r="D102" s="73">
        <v>-1000</v>
      </c>
      <c r="E102" s="73">
        <v>-100</v>
      </c>
      <c r="F102" s="74">
        <v>0</v>
      </c>
    </row>
    <row r="103" spans="1:6" x14ac:dyDescent="0.25">
      <c r="A103" s="79" t="s">
        <v>100</v>
      </c>
      <c r="B103" s="80" t="s">
        <v>26</v>
      </c>
      <c r="C103" s="81">
        <v>1000</v>
      </c>
      <c r="D103" s="81">
        <v>-1000</v>
      </c>
      <c r="E103" s="81">
        <v>-100</v>
      </c>
      <c r="F103" s="82">
        <v>0</v>
      </c>
    </row>
    <row r="104" spans="1:6" x14ac:dyDescent="0.25">
      <c r="A104" s="75" t="s">
        <v>122</v>
      </c>
      <c r="B104" s="76"/>
      <c r="C104" s="77">
        <v>1800</v>
      </c>
      <c r="D104" s="77">
        <v>-900</v>
      </c>
      <c r="E104" s="77">
        <v>-50</v>
      </c>
      <c r="F104" s="78">
        <v>900</v>
      </c>
    </row>
    <row r="105" spans="1:6" x14ac:dyDescent="0.25">
      <c r="A105" s="75" t="s">
        <v>123</v>
      </c>
      <c r="B105" s="76"/>
      <c r="C105" s="77">
        <v>1800</v>
      </c>
      <c r="D105" s="77">
        <v>-900</v>
      </c>
      <c r="E105" s="77">
        <v>-50</v>
      </c>
      <c r="F105" s="78">
        <v>900</v>
      </c>
    </row>
    <row r="106" spans="1:6" x14ac:dyDescent="0.25">
      <c r="A106" s="71" t="s">
        <v>132</v>
      </c>
      <c r="B106" s="72" t="s">
        <v>24</v>
      </c>
      <c r="C106" s="73">
        <v>1800</v>
      </c>
      <c r="D106" s="73">
        <v>-900</v>
      </c>
      <c r="E106" s="73">
        <v>-50</v>
      </c>
      <c r="F106" s="74">
        <v>900</v>
      </c>
    </row>
    <row r="107" spans="1:6" x14ac:dyDescent="0.25">
      <c r="A107" s="79" t="s">
        <v>100</v>
      </c>
      <c r="B107" s="80" t="s">
        <v>26</v>
      </c>
      <c r="C107" s="81">
        <v>1200</v>
      </c>
      <c r="D107" s="81">
        <v>-300</v>
      </c>
      <c r="E107" s="81">
        <v>-25</v>
      </c>
      <c r="F107" s="82">
        <v>900</v>
      </c>
    </row>
    <row r="108" spans="1:6" x14ac:dyDescent="0.25">
      <c r="A108" s="79" t="s">
        <v>102</v>
      </c>
      <c r="B108" s="80" t="s">
        <v>47</v>
      </c>
      <c r="C108" s="81">
        <v>500</v>
      </c>
      <c r="D108" s="81">
        <v>-500</v>
      </c>
      <c r="E108" s="81">
        <v>-100</v>
      </c>
      <c r="F108" s="82">
        <v>0</v>
      </c>
    </row>
    <row r="109" spans="1:6" x14ac:dyDescent="0.25">
      <c r="A109" s="79" t="s">
        <v>103</v>
      </c>
      <c r="B109" s="80" t="s">
        <v>48</v>
      </c>
      <c r="C109" s="81">
        <v>100</v>
      </c>
      <c r="D109" s="81">
        <v>-100</v>
      </c>
      <c r="E109" s="81">
        <v>-100</v>
      </c>
      <c r="F109" s="82">
        <v>0</v>
      </c>
    </row>
    <row r="110" spans="1:6" x14ac:dyDescent="0.25">
      <c r="A110" s="71" t="s">
        <v>84</v>
      </c>
      <c r="B110" s="72"/>
      <c r="C110" s="73">
        <v>280</v>
      </c>
      <c r="D110" s="73">
        <v>-64</v>
      </c>
      <c r="E110" s="73">
        <v>-22.86</v>
      </c>
      <c r="F110" s="74">
        <v>216</v>
      </c>
    </row>
    <row r="111" spans="1:6" x14ac:dyDescent="0.25">
      <c r="A111" s="75" t="s">
        <v>113</v>
      </c>
      <c r="B111" s="76"/>
      <c r="C111" s="77">
        <v>280</v>
      </c>
      <c r="D111" s="77">
        <v>-64</v>
      </c>
      <c r="E111" s="77">
        <v>-22.86</v>
      </c>
      <c r="F111" s="78">
        <v>216</v>
      </c>
    </row>
    <row r="112" spans="1:6" x14ac:dyDescent="0.25">
      <c r="A112" s="75" t="s">
        <v>115</v>
      </c>
      <c r="B112" s="76"/>
      <c r="C112" s="77">
        <v>280</v>
      </c>
      <c r="D112" s="77">
        <v>-64</v>
      </c>
      <c r="E112" s="77">
        <v>-22.86</v>
      </c>
      <c r="F112" s="78">
        <v>216</v>
      </c>
    </row>
    <row r="113" spans="1:6" x14ac:dyDescent="0.25">
      <c r="A113" s="71" t="s">
        <v>132</v>
      </c>
      <c r="B113" s="72" t="s">
        <v>24</v>
      </c>
      <c r="C113" s="73">
        <v>280</v>
      </c>
      <c r="D113" s="73">
        <v>-64</v>
      </c>
      <c r="E113" s="73">
        <v>-22.86</v>
      </c>
      <c r="F113" s="74">
        <v>216</v>
      </c>
    </row>
    <row r="114" spans="1:6" x14ac:dyDescent="0.25">
      <c r="A114" s="79" t="s">
        <v>100</v>
      </c>
      <c r="B114" s="80" t="s">
        <v>26</v>
      </c>
      <c r="C114" s="81">
        <v>280</v>
      </c>
      <c r="D114" s="81">
        <v>-64</v>
      </c>
      <c r="E114" s="81">
        <v>-22.86</v>
      </c>
      <c r="F114" s="82">
        <v>216</v>
      </c>
    </row>
    <row r="115" spans="1:6" x14ac:dyDescent="0.25">
      <c r="A115" s="71" t="s">
        <v>85</v>
      </c>
      <c r="B115" s="72"/>
      <c r="C115" s="73">
        <v>397000</v>
      </c>
      <c r="D115" s="73">
        <v>15980</v>
      </c>
      <c r="E115" s="73">
        <v>4.03</v>
      </c>
      <c r="F115" s="74">
        <v>412980</v>
      </c>
    </row>
    <row r="116" spans="1:6" x14ac:dyDescent="0.25">
      <c r="A116" s="75" t="s">
        <v>125</v>
      </c>
      <c r="B116" s="76"/>
      <c r="C116" s="77">
        <v>50400</v>
      </c>
      <c r="D116" s="77">
        <v>9468</v>
      </c>
      <c r="E116" s="77">
        <v>18.79</v>
      </c>
      <c r="F116" s="78">
        <v>59868</v>
      </c>
    </row>
    <row r="117" spans="1:6" x14ac:dyDescent="0.25">
      <c r="A117" s="75" t="s">
        <v>126</v>
      </c>
      <c r="B117" s="76"/>
      <c r="C117" s="77">
        <v>50400</v>
      </c>
      <c r="D117" s="77">
        <v>9468</v>
      </c>
      <c r="E117" s="77">
        <v>18.79</v>
      </c>
      <c r="F117" s="78">
        <v>59868</v>
      </c>
    </row>
    <row r="118" spans="1:6" x14ac:dyDescent="0.25">
      <c r="A118" s="71" t="s">
        <v>132</v>
      </c>
      <c r="B118" s="72" t="s">
        <v>24</v>
      </c>
      <c r="C118" s="73">
        <v>50400</v>
      </c>
      <c r="D118" s="73">
        <v>9468</v>
      </c>
      <c r="E118" s="73">
        <v>18.79</v>
      </c>
      <c r="F118" s="74">
        <v>59868</v>
      </c>
    </row>
    <row r="119" spans="1:6" x14ac:dyDescent="0.25">
      <c r="A119" s="79" t="s">
        <v>99</v>
      </c>
      <c r="B119" s="80" t="s">
        <v>25</v>
      </c>
      <c r="C119" s="81">
        <v>48090</v>
      </c>
      <c r="D119" s="81">
        <v>9748</v>
      </c>
      <c r="E119" s="81">
        <v>20.27</v>
      </c>
      <c r="F119" s="82">
        <v>57838</v>
      </c>
    </row>
    <row r="120" spans="1:6" x14ac:dyDescent="0.25">
      <c r="A120" s="79" t="s">
        <v>100</v>
      </c>
      <c r="B120" s="80" t="s">
        <v>26</v>
      </c>
      <c r="C120" s="81">
        <v>2310</v>
      </c>
      <c r="D120" s="81">
        <v>-280</v>
      </c>
      <c r="E120" s="81">
        <v>-12.12</v>
      </c>
      <c r="F120" s="82">
        <v>2030</v>
      </c>
    </row>
    <row r="121" spans="1:6" x14ac:dyDescent="0.25">
      <c r="A121" s="75" t="s">
        <v>113</v>
      </c>
      <c r="B121" s="76"/>
      <c r="C121" s="77">
        <v>83441</v>
      </c>
      <c r="D121" s="77">
        <v>-30137.200000000001</v>
      </c>
      <c r="E121" s="77">
        <v>-36.119999999999997</v>
      </c>
      <c r="F121" s="78">
        <v>53303.8</v>
      </c>
    </row>
    <row r="122" spans="1:6" x14ac:dyDescent="0.25">
      <c r="A122" s="75" t="s">
        <v>115</v>
      </c>
      <c r="B122" s="76"/>
      <c r="C122" s="77">
        <v>83441</v>
      </c>
      <c r="D122" s="77">
        <v>-30137.200000000001</v>
      </c>
      <c r="E122" s="77">
        <v>-36.119999999999997</v>
      </c>
      <c r="F122" s="78">
        <v>53303.8</v>
      </c>
    </row>
    <row r="123" spans="1:6" x14ac:dyDescent="0.25">
      <c r="A123" s="71" t="s">
        <v>132</v>
      </c>
      <c r="B123" s="72" t="s">
        <v>24</v>
      </c>
      <c r="C123" s="73">
        <v>83441</v>
      </c>
      <c r="D123" s="73">
        <v>-30137.200000000001</v>
      </c>
      <c r="E123" s="73">
        <v>-36.119999999999997</v>
      </c>
      <c r="F123" s="74">
        <v>53303.8</v>
      </c>
    </row>
    <row r="124" spans="1:6" x14ac:dyDescent="0.25">
      <c r="A124" s="79" t="s">
        <v>99</v>
      </c>
      <c r="B124" s="80" t="s">
        <v>25</v>
      </c>
      <c r="C124" s="81">
        <v>79313</v>
      </c>
      <c r="D124" s="81">
        <v>-27877.200000000001</v>
      </c>
      <c r="E124" s="81">
        <v>-35.15</v>
      </c>
      <c r="F124" s="82">
        <v>51435.8</v>
      </c>
    </row>
    <row r="125" spans="1:6" x14ac:dyDescent="0.25">
      <c r="A125" s="79" t="s">
        <v>100</v>
      </c>
      <c r="B125" s="80" t="s">
        <v>26</v>
      </c>
      <c r="C125" s="81">
        <v>4128</v>
      </c>
      <c r="D125" s="81">
        <v>-2260</v>
      </c>
      <c r="E125" s="81">
        <v>-54.75</v>
      </c>
      <c r="F125" s="82">
        <v>1868</v>
      </c>
    </row>
    <row r="126" spans="1:6" x14ac:dyDescent="0.25">
      <c r="A126" s="75" t="s">
        <v>127</v>
      </c>
      <c r="B126" s="76"/>
      <c r="C126" s="77">
        <v>263159</v>
      </c>
      <c r="D126" s="77">
        <v>36649.199999999997</v>
      </c>
      <c r="E126" s="77">
        <v>13.93</v>
      </c>
      <c r="F126" s="78">
        <v>299808.2</v>
      </c>
    </row>
    <row r="127" spans="1:6" x14ac:dyDescent="0.25">
      <c r="A127" s="75" t="s">
        <v>129</v>
      </c>
      <c r="B127" s="76"/>
      <c r="C127" s="77">
        <v>263159</v>
      </c>
      <c r="D127" s="77">
        <v>36649.199999999997</v>
      </c>
      <c r="E127" s="77">
        <v>13.93</v>
      </c>
      <c r="F127" s="78">
        <v>299808.2</v>
      </c>
    </row>
    <row r="128" spans="1:6" x14ac:dyDescent="0.25">
      <c r="A128" s="71" t="s">
        <v>132</v>
      </c>
      <c r="B128" s="72" t="s">
        <v>24</v>
      </c>
      <c r="C128" s="73">
        <v>263159</v>
      </c>
      <c r="D128" s="73">
        <v>36649.199999999997</v>
      </c>
      <c r="E128" s="73">
        <v>13.93</v>
      </c>
      <c r="F128" s="74">
        <v>299808.2</v>
      </c>
    </row>
    <row r="129" spans="1:6" x14ac:dyDescent="0.25">
      <c r="A129" s="79" t="s">
        <v>99</v>
      </c>
      <c r="B129" s="80" t="s">
        <v>25</v>
      </c>
      <c r="C129" s="81">
        <v>251097</v>
      </c>
      <c r="D129" s="81">
        <v>38229.199999999997</v>
      </c>
      <c r="E129" s="81">
        <v>15.22</v>
      </c>
      <c r="F129" s="82">
        <v>289326.2</v>
      </c>
    </row>
    <row r="130" spans="1:6" x14ac:dyDescent="0.25">
      <c r="A130" s="79" t="s">
        <v>100</v>
      </c>
      <c r="B130" s="80" t="s">
        <v>26</v>
      </c>
      <c r="C130" s="81">
        <v>12062</v>
      </c>
      <c r="D130" s="81">
        <v>-1580</v>
      </c>
      <c r="E130" s="81">
        <v>-13.1</v>
      </c>
      <c r="F130" s="82">
        <v>10482</v>
      </c>
    </row>
    <row r="131" spans="1:6" x14ac:dyDescent="0.25">
      <c r="A131" s="71" t="s">
        <v>86</v>
      </c>
      <c r="B131" s="72"/>
      <c r="C131" s="73">
        <v>4536.16</v>
      </c>
      <c r="D131" s="73">
        <v>0</v>
      </c>
      <c r="E131" s="73">
        <v>0</v>
      </c>
      <c r="F131" s="74">
        <v>4536.16</v>
      </c>
    </row>
    <row r="132" spans="1:6" x14ac:dyDescent="0.25">
      <c r="A132" s="75" t="s">
        <v>113</v>
      </c>
      <c r="B132" s="76"/>
      <c r="C132" s="77">
        <v>216.01</v>
      </c>
      <c r="D132" s="77">
        <v>0</v>
      </c>
      <c r="E132" s="77">
        <v>0</v>
      </c>
      <c r="F132" s="78">
        <v>216.01</v>
      </c>
    </row>
    <row r="133" spans="1:6" x14ac:dyDescent="0.25">
      <c r="A133" s="75" t="s">
        <v>115</v>
      </c>
      <c r="B133" s="76"/>
      <c r="C133" s="77">
        <v>216.01</v>
      </c>
      <c r="D133" s="77">
        <v>0</v>
      </c>
      <c r="E133" s="77">
        <v>0</v>
      </c>
      <c r="F133" s="78">
        <v>216.01</v>
      </c>
    </row>
    <row r="134" spans="1:6" x14ac:dyDescent="0.25">
      <c r="A134" s="71" t="s">
        <v>132</v>
      </c>
      <c r="B134" s="72" t="s">
        <v>24</v>
      </c>
      <c r="C134" s="73">
        <v>216.01</v>
      </c>
      <c r="D134" s="73">
        <v>0</v>
      </c>
      <c r="E134" s="73">
        <v>0</v>
      </c>
      <c r="F134" s="74">
        <v>216.01</v>
      </c>
    </row>
    <row r="135" spans="1:6" x14ac:dyDescent="0.25">
      <c r="A135" s="79" t="s">
        <v>100</v>
      </c>
      <c r="B135" s="80" t="s">
        <v>26</v>
      </c>
      <c r="C135" s="81">
        <v>216.01</v>
      </c>
      <c r="D135" s="81">
        <v>0</v>
      </c>
      <c r="E135" s="81">
        <v>0</v>
      </c>
      <c r="F135" s="82">
        <v>216.01</v>
      </c>
    </row>
    <row r="136" spans="1:6" x14ac:dyDescent="0.25">
      <c r="A136" s="75" t="s">
        <v>127</v>
      </c>
      <c r="B136" s="76"/>
      <c r="C136" s="77">
        <v>4320.1499999999996</v>
      </c>
      <c r="D136" s="77">
        <v>0</v>
      </c>
      <c r="E136" s="77">
        <v>0</v>
      </c>
      <c r="F136" s="78">
        <v>4320.1499999999996</v>
      </c>
    </row>
    <row r="137" spans="1:6" x14ac:dyDescent="0.25">
      <c r="A137" s="75" t="s">
        <v>129</v>
      </c>
      <c r="B137" s="76"/>
      <c r="C137" s="77">
        <v>4320.1499999999996</v>
      </c>
      <c r="D137" s="77">
        <v>0</v>
      </c>
      <c r="E137" s="77">
        <v>0</v>
      </c>
      <c r="F137" s="78">
        <v>4320.1499999999996</v>
      </c>
    </row>
    <row r="138" spans="1:6" x14ac:dyDescent="0.25">
      <c r="A138" s="71" t="s">
        <v>132</v>
      </c>
      <c r="B138" s="72" t="s">
        <v>24</v>
      </c>
      <c r="C138" s="73">
        <v>4320.1499999999996</v>
      </c>
      <c r="D138" s="73">
        <v>0</v>
      </c>
      <c r="E138" s="73">
        <v>0</v>
      </c>
      <c r="F138" s="74">
        <v>4320.1499999999996</v>
      </c>
    </row>
    <row r="139" spans="1:6" x14ac:dyDescent="0.25">
      <c r="A139" s="79" t="s">
        <v>100</v>
      </c>
      <c r="B139" s="80" t="s">
        <v>26</v>
      </c>
      <c r="C139" s="81">
        <v>4320.1499999999996</v>
      </c>
      <c r="D139" s="81">
        <v>0</v>
      </c>
      <c r="E139" s="81">
        <v>0</v>
      </c>
      <c r="F139" s="82">
        <v>4320.1499999999996</v>
      </c>
    </row>
    <row r="140" spans="1:6" x14ac:dyDescent="0.25">
      <c r="A140" s="71" t="s">
        <v>87</v>
      </c>
      <c r="B140" s="72"/>
      <c r="C140" s="73">
        <v>2300</v>
      </c>
      <c r="D140" s="73">
        <v>-1190</v>
      </c>
      <c r="E140" s="73">
        <v>-51.74</v>
      </c>
      <c r="F140" s="74">
        <v>1110</v>
      </c>
    </row>
    <row r="141" spans="1:6" x14ac:dyDescent="0.25">
      <c r="A141" s="75" t="s">
        <v>113</v>
      </c>
      <c r="B141" s="76"/>
      <c r="C141" s="77">
        <v>115</v>
      </c>
      <c r="D141" s="77">
        <v>-60</v>
      </c>
      <c r="E141" s="77">
        <v>-52.17</v>
      </c>
      <c r="F141" s="78">
        <v>55</v>
      </c>
    </row>
    <row r="142" spans="1:6" x14ac:dyDescent="0.25">
      <c r="A142" s="75" t="s">
        <v>115</v>
      </c>
      <c r="B142" s="76"/>
      <c r="C142" s="77">
        <v>115</v>
      </c>
      <c r="D142" s="77">
        <v>-60</v>
      </c>
      <c r="E142" s="77">
        <v>-52.17</v>
      </c>
      <c r="F142" s="78">
        <v>55</v>
      </c>
    </row>
    <row r="143" spans="1:6" x14ac:dyDescent="0.25">
      <c r="A143" s="71" t="s">
        <v>132</v>
      </c>
      <c r="B143" s="72" t="s">
        <v>24</v>
      </c>
      <c r="C143" s="73">
        <v>115</v>
      </c>
      <c r="D143" s="73">
        <v>-60</v>
      </c>
      <c r="E143" s="73">
        <v>-52.17</v>
      </c>
      <c r="F143" s="74">
        <v>55</v>
      </c>
    </row>
    <row r="144" spans="1:6" x14ac:dyDescent="0.25">
      <c r="A144" s="79" t="s">
        <v>100</v>
      </c>
      <c r="B144" s="80" t="s">
        <v>26</v>
      </c>
      <c r="C144" s="81">
        <v>115</v>
      </c>
      <c r="D144" s="81">
        <v>-60</v>
      </c>
      <c r="E144" s="81">
        <v>-52.17</v>
      </c>
      <c r="F144" s="82">
        <v>55</v>
      </c>
    </row>
    <row r="145" spans="1:6" x14ac:dyDescent="0.25">
      <c r="A145" s="75" t="s">
        <v>127</v>
      </c>
      <c r="B145" s="76"/>
      <c r="C145" s="77">
        <v>2185</v>
      </c>
      <c r="D145" s="77">
        <v>-1130</v>
      </c>
      <c r="E145" s="77">
        <v>-51.72</v>
      </c>
      <c r="F145" s="78">
        <v>1055</v>
      </c>
    </row>
    <row r="146" spans="1:6" x14ac:dyDescent="0.25">
      <c r="A146" s="75" t="s">
        <v>129</v>
      </c>
      <c r="B146" s="76"/>
      <c r="C146" s="77">
        <v>2185</v>
      </c>
      <c r="D146" s="77">
        <v>-1130</v>
      </c>
      <c r="E146" s="77">
        <v>-51.72</v>
      </c>
      <c r="F146" s="78">
        <v>1055</v>
      </c>
    </row>
    <row r="147" spans="1:6" x14ac:dyDescent="0.25">
      <c r="A147" s="71" t="s">
        <v>132</v>
      </c>
      <c r="B147" s="72" t="s">
        <v>24</v>
      </c>
      <c r="C147" s="73">
        <v>2185</v>
      </c>
      <c r="D147" s="73">
        <v>-1130</v>
      </c>
      <c r="E147" s="73">
        <v>-51.72</v>
      </c>
      <c r="F147" s="74">
        <v>1055</v>
      </c>
    </row>
    <row r="148" spans="1:6" x14ac:dyDescent="0.25">
      <c r="A148" s="83" t="s">
        <v>100</v>
      </c>
      <c r="B148" s="84" t="s">
        <v>26</v>
      </c>
      <c r="C148" s="85">
        <v>2185</v>
      </c>
      <c r="D148" s="85">
        <v>-1130</v>
      </c>
      <c r="E148" s="85">
        <v>-51.72</v>
      </c>
      <c r="F148" s="86">
        <v>1055</v>
      </c>
    </row>
    <row r="149" spans="1:6" x14ac:dyDescent="0.25"/>
    <row r="150" spans="1:6" x14ac:dyDescent="0.25"/>
    <row r="151" spans="1:6" x14ac:dyDescent="0.25"/>
    <row r="152" spans="1:6" x14ac:dyDescent="0.25"/>
    <row r="153" spans="1:6" x14ac:dyDescent="0.25"/>
    <row r="154" spans="1:6" x14ac:dyDescent="0.25"/>
    <row r="155" spans="1:6" x14ac:dyDescent="0.25"/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'Posebni dio'!Ispis_naslova</vt:lpstr>
      <vt:lpstr>' Račun financiranja'!Podrucje_ispisa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