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ANDREA 2025\IZVRŠENJE PRORAČUNA 2025. GODINE\"/>
    </mc:Choice>
  </mc:AlternateContent>
  <xr:revisionPtr revIDLastSave="0" documentId="13_ncr:1_{2C1C4D8B-AACD-4642-88C9-3E976852D9FC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definedNames>
    <definedName name="_xlnm.Print_Titles" localSheetId="6">'Programska klasifikacija'!$1:$6</definedName>
    <definedName name="_xlnm.Print_Titles" localSheetId="2">'Rashodi i prihodi prema izvoru'!$1:$5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7" l="1"/>
  <c r="E7" i="7" s="1"/>
  <c r="D8" i="7"/>
  <c r="D7" i="7" s="1"/>
  <c r="C8" i="7"/>
  <c r="C7" i="7" s="1"/>
  <c r="D7" i="11"/>
  <c r="D6" i="11" s="1"/>
  <c r="C7" i="11"/>
  <c r="C6" i="11"/>
  <c r="B6" i="11"/>
  <c r="B7" i="11"/>
  <c r="D35" i="8"/>
  <c r="D29" i="8"/>
  <c r="D25" i="8"/>
  <c r="D22" i="8"/>
  <c r="C35" i="8"/>
  <c r="C25" i="8"/>
  <c r="C22" i="8"/>
  <c r="C29" i="8"/>
  <c r="D34" i="8"/>
  <c r="C34" i="8"/>
  <c r="D30" i="8"/>
  <c r="C30" i="8"/>
  <c r="D23" i="8"/>
  <c r="D36" i="8"/>
  <c r="C36" i="8"/>
  <c r="D33" i="8"/>
  <c r="C33" i="8"/>
  <c r="D31" i="8"/>
  <c r="C31" i="8"/>
  <c r="D26" i="8"/>
  <c r="C26" i="8"/>
  <c r="D24" i="8"/>
  <c r="C24" i="8"/>
  <c r="D32" i="8"/>
  <c r="C32" i="8"/>
  <c r="D14" i="8"/>
  <c r="D13" i="8"/>
  <c r="C18" i="8"/>
  <c r="C14" i="8"/>
  <c r="C13" i="8"/>
  <c r="F118" i="3"/>
  <c r="F117" i="3"/>
  <c r="F116" i="3"/>
  <c r="F107" i="3"/>
  <c r="C46" i="3"/>
  <c r="C10" i="3"/>
  <c r="I24" i="1"/>
  <c r="G24" i="1"/>
  <c r="G116" i="3" l="1"/>
  <c r="F115" i="3"/>
  <c r="F114" i="3"/>
  <c r="F111" i="3"/>
  <c r="G104" i="3"/>
  <c r="F104" i="3"/>
  <c r="G100" i="3"/>
  <c r="F100" i="3"/>
  <c r="G97" i="3"/>
  <c r="F96" i="3"/>
  <c r="F95" i="3"/>
  <c r="G94" i="3"/>
  <c r="F94" i="3"/>
  <c r="F93" i="3"/>
  <c r="F92" i="3"/>
  <c r="F91" i="3"/>
  <c r="G90" i="3"/>
  <c r="F90" i="3"/>
  <c r="F89" i="3"/>
  <c r="F87" i="3"/>
  <c r="F86" i="3"/>
  <c r="F85" i="3"/>
  <c r="F84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2" i="3"/>
  <c r="F61" i="3"/>
  <c r="F60" i="3"/>
  <c r="F59" i="3"/>
  <c r="G58" i="3"/>
  <c r="F58" i="3"/>
  <c r="F56" i="3"/>
  <c r="F55" i="3"/>
  <c r="F54" i="3"/>
  <c r="F53" i="3"/>
  <c r="F52" i="3"/>
  <c r="F51" i="3"/>
  <c r="F50" i="3"/>
  <c r="F49" i="3"/>
  <c r="G48" i="3"/>
  <c r="F48" i="3"/>
  <c r="G47" i="3"/>
  <c r="F47" i="3"/>
  <c r="F39" i="3"/>
  <c r="F38" i="3"/>
  <c r="G37" i="3"/>
  <c r="F37" i="3"/>
  <c r="F36" i="3"/>
  <c r="F35" i="3"/>
  <c r="F34" i="3"/>
  <c r="F33" i="3"/>
  <c r="F32" i="3"/>
  <c r="G31" i="3"/>
  <c r="F31" i="3"/>
  <c r="F30" i="3"/>
  <c r="F29" i="3"/>
  <c r="F28" i="3"/>
  <c r="G25" i="3"/>
  <c r="F24" i="3"/>
  <c r="F23" i="3"/>
  <c r="F22" i="3"/>
  <c r="F19" i="3"/>
  <c r="F18" i="3"/>
  <c r="F17" i="3"/>
  <c r="G12" i="3"/>
  <c r="F12" i="3"/>
  <c r="G11" i="3"/>
  <c r="F11" i="3"/>
  <c r="E46" i="3"/>
  <c r="D46" i="3"/>
  <c r="E10" i="3"/>
  <c r="D10" i="3"/>
  <c r="F36" i="8"/>
  <c r="E36" i="8"/>
  <c r="F35" i="8"/>
  <c r="E35" i="8"/>
  <c r="F34" i="8"/>
  <c r="E34" i="8"/>
  <c r="F33" i="8"/>
  <c r="E33" i="8"/>
  <c r="F32" i="8"/>
  <c r="E32" i="8"/>
  <c r="F31" i="8"/>
  <c r="E31" i="8"/>
  <c r="F30" i="8"/>
  <c r="E30" i="8"/>
  <c r="F29" i="8"/>
  <c r="E29" i="8"/>
  <c r="E28" i="8"/>
  <c r="E27" i="8"/>
  <c r="F26" i="8"/>
  <c r="E26" i="8"/>
  <c r="F25" i="8"/>
  <c r="E25" i="8"/>
  <c r="F24" i="8"/>
  <c r="E24" i="8"/>
  <c r="F23" i="8"/>
  <c r="E23" i="8"/>
  <c r="F22" i="8"/>
  <c r="E22" i="8"/>
  <c r="F20" i="8"/>
  <c r="E20" i="8"/>
  <c r="F19" i="8"/>
  <c r="E19" i="8"/>
  <c r="F18" i="8"/>
  <c r="F17" i="8"/>
  <c r="F16" i="8"/>
  <c r="E16" i="8"/>
  <c r="F15" i="8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D21" i="8"/>
  <c r="F21" i="8" s="1"/>
  <c r="C21" i="8"/>
  <c r="B21" i="8"/>
  <c r="D7" i="8"/>
  <c r="D6" i="8" s="1"/>
  <c r="C7" i="8"/>
  <c r="C6" i="8" s="1"/>
  <c r="B7" i="8"/>
  <c r="B6" i="8" s="1"/>
  <c r="I42" i="1"/>
  <c r="I43" i="1" s="1"/>
  <c r="I45" i="1" s="1"/>
  <c r="F8" i="11"/>
  <c r="E8" i="11"/>
  <c r="F7" i="11"/>
  <c r="E7" i="11"/>
  <c r="F6" i="11"/>
  <c r="E6" i="11"/>
  <c r="K14" i="1"/>
  <c r="J14" i="1"/>
  <c r="K13" i="1"/>
  <c r="J13" i="1"/>
  <c r="K12" i="1"/>
  <c r="J12" i="1"/>
  <c r="K10" i="1"/>
  <c r="J10" i="1"/>
  <c r="G42" i="1"/>
  <c r="G46" i="1" s="1"/>
  <c r="G44" i="1"/>
  <c r="G12" i="1"/>
  <c r="G9" i="1"/>
  <c r="H42" i="1"/>
  <c r="H46" i="1" s="1"/>
  <c r="I12" i="1"/>
  <c r="H12" i="1"/>
  <c r="I9" i="1"/>
  <c r="H9" i="1"/>
  <c r="F6" i="8" l="1"/>
  <c r="I15" i="1"/>
  <c r="H15" i="1"/>
  <c r="K9" i="1"/>
  <c r="G15" i="1"/>
  <c r="J9" i="1"/>
  <c r="G10" i="3"/>
  <c r="G46" i="3"/>
  <c r="F46" i="3"/>
  <c r="F10" i="3"/>
  <c r="E6" i="8"/>
  <c r="E7" i="8"/>
  <c r="F7" i="8"/>
  <c r="E21" i="8"/>
</calcChain>
</file>

<file path=xl/sharedStrings.xml><?xml version="1.0" encoding="utf-8"?>
<sst xmlns="http://schemas.openxmlformats.org/spreadsheetml/2006/main" count="1110" uniqueCount="320">
  <si>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</si>
  <si>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</si>
  <si>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</si>
  <si>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</si>
  <si>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</si>
  <si>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</si>
  <si>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</si>
  <si>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</si>
  <si>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</si>
  <si>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</si>
  <si>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</si>
  <si>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</si>
  <si>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</si>
  <si>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</si>
  <si>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</si>
  <si>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</si>
  <si>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</si>
  <si>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</si>
  <si>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</si>
  <si>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</si>
  <si>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</si>
  <si>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</si>
  <si>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</si>
  <si>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</si>
  <si>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</si>
  <si>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</si>
  <si>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</si>
  <si>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</si>
  <si>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</si>
  <si>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</si>
  <si>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</si>
  <si>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</si>
  <si>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</si>
  <si>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</si>
  <si>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</si>
  <si>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</si>
  <si>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</si>
  <si>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</si>
  <si>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</si>
  <si>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</si>
  <si>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</si>
  <si>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</si>
  <si>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</si>
  <si>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</si>
  <si>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</si>
  <si>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</si>
  <si>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</si>
  <si>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</si>
  <si>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</si>
  <si>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</si>
  <si>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OSTVARENJE/IZVRŠENJE 
2024.</t>
  </si>
  <si>
    <t>IZVORNI PLAN ILI REBALANS 2024.</t>
  </si>
  <si>
    <t>OSTVARENJE/IZVRŠENJE 
2023.</t>
  </si>
  <si>
    <t>5=4/2*100</t>
  </si>
  <si>
    <t>6=4/3*100</t>
  </si>
  <si>
    <t>-</t>
  </si>
  <si>
    <t/>
  </si>
  <si>
    <t>SVEUKUPNO RASHODI / IZDACI</t>
  </si>
  <si>
    <t>O.Š. ANTUNA GUSTAVA MATOŠA, VINKOVCI</t>
  </si>
  <si>
    <t>Razdjel 004</t>
  </si>
  <si>
    <t>UPRAVNI ODJEL DRUŠTVENIH DJELATNOSTI</t>
  </si>
  <si>
    <t>Glava 00405</t>
  </si>
  <si>
    <t>OSNOVNO ŠKOLSTVO</t>
  </si>
  <si>
    <t>Program 1136</t>
  </si>
  <si>
    <t>KAPITALNA ULAGANJA U OPREMU I INFRASTRUKTURU GRADSKIH ŠKOLA </t>
  </si>
  <si>
    <t>Kapitalni projekt K100117</t>
  </si>
  <si>
    <t>KAPITALNO ULAGANJE U OSNOVNO ŠKOLSTVO</t>
  </si>
  <si>
    <t>Izvor  1.</t>
  </si>
  <si>
    <t>Opći prihodi i primici</t>
  </si>
  <si>
    <t>Izvor  1.1.</t>
  </si>
  <si>
    <t>Opći prihodi i primici (nenamjenski)</t>
  </si>
  <si>
    <t>4</t>
  </si>
  <si>
    <t>4241</t>
  </si>
  <si>
    <t>Knjige</t>
  </si>
  <si>
    <t>4511</t>
  </si>
  <si>
    <t>Dodatna ulaganja na građevinskim objektima</t>
  </si>
  <si>
    <t>Izvor  1.2.</t>
  </si>
  <si>
    <t>Decentralizirana funckija - osnovno školstvo</t>
  </si>
  <si>
    <t>4227</t>
  </si>
  <si>
    <t>Uređaji, strojevi i oprema za ostale namjene</t>
  </si>
  <si>
    <t>Izvor  3.</t>
  </si>
  <si>
    <t>Vlastiti prihodi</t>
  </si>
  <si>
    <t>Izvor  3.1.</t>
  </si>
  <si>
    <t>4221</t>
  </si>
  <si>
    <t>Uredska oprema i namještaj</t>
  </si>
  <si>
    <t>4226</t>
  </si>
  <si>
    <t>Sportska i glazbena oprema</t>
  </si>
  <si>
    <t>Izvor  5.</t>
  </si>
  <si>
    <t>Pomoći</t>
  </si>
  <si>
    <t>Izvor  5.3.</t>
  </si>
  <si>
    <t>Kapitalne pomoći iz državnog proračuna</t>
  </si>
  <si>
    <t>4123</t>
  </si>
  <si>
    <t>Licence</t>
  </si>
  <si>
    <t>4214</t>
  </si>
  <si>
    <t>Ostali građevinski objekti</t>
  </si>
  <si>
    <t>Program 1137</t>
  </si>
  <si>
    <t>REDOVITA DJELATNOST OSNOVNIH ŠKOLA </t>
  </si>
  <si>
    <t>Aktivnost A100208</t>
  </si>
  <si>
    <t>STRUČNO, ADMINISTRATIVNO I TEHNIČKO OSOBLJE</t>
  </si>
  <si>
    <t>Izvor  5.1.</t>
  </si>
  <si>
    <t>Tekuće pomoći iz državnog proračuna</t>
  </si>
  <si>
    <t>3</t>
  </si>
  <si>
    <t>3111</t>
  </si>
  <si>
    <t>3113</t>
  </si>
  <si>
    <t>Plaće za prekovremeni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</si>
  <si>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</si>
  <si>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</si>
  <si>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</si>
  <si>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</si>
  <si>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</si>
  <si>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</si>
  <si>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3133</t>
  </si>
  <si>
    <t>Doprinosi za obvezno osiguranje u slučaju nezaposlenosti</t>
  </si>
  <si>
    <t>3212</t>
  </si>
  <si>
    <t>Naknade za prijevoz, za rad na terenu i odvojeni život</t>
  </si>
  <si>
    <t>3295</t>
  </si>
  <si>
    <t>Pristojbe i naknade</t>
  </si>
  <si>
    <t>3296</t>
  </si>
  <si>
    <t>Troškovi sudskih postupaka</t>
  </si>
  <si>
    <t>3433</t>
  </si>
  <si>
    <t>Zatezne kamate</t>
  </si>
  <si>
    <t>Aktivnost A100209</t>
  </si>
  <si>
    <t>TEKUĆE I INVESTICIJSKO ODRŽAVANJE</t>
  </si>
  <si>
    <t>3224</t>
  </si>
  <si>
    <t>Materijal i dijelovi za tekuće i investicijsko održavanje</t>
  </si>
  <si>
    <t>3232</t>
  </si>
  <si>
    <t>Usluge tekućeg i investicijskog održavanja</t>
  </si>
  <si>
    <t>3221</t>
  </si>
  <si>
    <t>Uredski materijal i ostali materijalni rashodi</t>
  </si>
  <si>
    <t>3225</t>
  </si>
  <si>
    <t>Sitni inventar i auto gume</t>
  </si>
  <si>
    <t>3241</t>
  </si>
  <si>
    <t>Naknade troškova osobama izvan radnog odnosa</t>
  </si>
  <si>
    <t>Izvor  5.2.</t>
  </si>
  <si>
    <t>Tekuće pomoći iz županijskog proračuna</t>
  </si>
  <si>
    <t>Aktivnost A100210</t>
  </si>
  <si>
    <t>3211</t>
  </si>
  <si>
    <t>3213</t>
  </si>
  <si>
    <t>Stručno usavršavanje zaposlenika</t>
  </si>
  <si>
    <t>3223</t>
  </si>
  <si>
    <t>Energija</t>
  </si>
  <si>
    <t>3227</t>
  </si>
  <si>
    <t>Službena, radna i zaštitna odjeća i obuća</t>
  </si>
  <si>
    <t>3231</t>
  </si>
  <si>
    <t>Usluge telefona, pošte i prijevoza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</si>
  <si>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</si>
  <si>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</si>
  <si>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</si>
  <si>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</si>
  <si>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</si>
  <si>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</si>
  <si>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</si>
  <si>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</si>
  <si>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</si>
  <si>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</si>
  <si>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</si>
  <si>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</si>
  <si>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</si>
  <si>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</si>
  <si>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3293</t>
  </si>
  <si>
    <t>Reprezentacija</t>
  </si>
  <si>
    <t>3294</t>
  </si>
  <si>
    <t>Članarine i norme</t>
  </si>
  <si>
    <t>3299</t>
  </si>
  <si>
    <t>Ostali nespomenuti rashodi poslovanja</t>
  </si>
  <si>
    <t>3431</t>
  </si>
  <si>
    <t>Bankarske usluge i usluge platnog prometa</t>
  </si>
  <si>
    <t>3222</t>
  </si>
  <si>
    <t>Materijal i sirovine</t>
  </si>
  <si>
    <t>3722</t>
  </si>
  <si>
    <t>Naknade građanima i kućanstvima u naravi</t>
  </si>
  <si>
    <t>Izvor  4.</t>
  </si>
  <si>
    <t>Prihodi za posebne namjene</t>
  </si>
  <si>
    <t>Izvor  4.6.</t>
  </si>
  <si>
    <t>3812</t>
  </si>
  <si>
    <t>Tekuće donacije u naravi</t>
  </si>
  <si>
    <t>3291</t>
  </si>
  <si>
    <t>Naknade za rad predstavničkih i izvršnih tijela, povjerenstava i slično</t>
  </si>
  <si>
    <t>Izvor  5.7.</t>
  </si>
  <si>
    <t>Izvor  5.8.</t>
  </si>
  <si>
    <t>Pomoći iz državnog proračuna temeljem prijenosa EU sredstava</t>
  </si>
  <si>
    <t>Izvor  6.</t>
  </si>
  <si>
    <t>Donacije</t>
  </si>
  <si>
    <t>Izvor  6.1.</t>
  </si>
  <si>
    <t>Aktivnost A100248</t>
  </si>
  <si>
    <t>MEDNI DANI</t>
  </si>
  <si>
    <t>Aktivnost A100276</t>
  </si>
  <si>
    <t>POMOĆNIK U NASTAVI 2024/2027</t>
  </si>
  <si>
    <t>Aktivnost A100277</t>
  </si>
  <si>
    <t>ŠKOLSKA SHEMA 2024/2025</t>
  </si>
  <si>
    <t>09 Obrazovanje</t>
  </si>
  <si>
    <t>091 Predškolsko i osnovno obrazovanje</t>
  </si>
  <si>
    <t>Izvor  1. Opći prihodi i primici</t>
  </si>
  <si>
    <t>Izvor  1.1. Opći prihodi i primici (nenamjenski)</t>
  </si>
  <si>
    <t>Izvor  1.2. Decentralizirana funckija - osnovno školstvo</t>
  </si>
  <si>
    <t>Izvor  3. Vlastiti prihodi</t>
  </si>
  <si>
    <t>Izvor  3.1. Vlastiti prihodi proračunskih korisnika</t>
  </si>
  <si>
    <t>Izvor  4. Prihodi za posebne namjene</t>
  </si>
  <si>
    <t>Izvor  4.6. Prihodi za posebne namjene</t>
  </si>
  <si>
    <t>Izvor  5. Pomoći</t>
  </si>
  <si>
    <t>Izvor  5.1. Tekuće pomoći iz državnog proračuna</t>
  </si>
  <si>
    <t>Izvor  5.2. Tekuće pomoći iz županijskog proračuna</t>
  </si>
  <si>
    <t>Izvor  5.3. Kapitalne pomoći iz državnog proračuna</t>
  </si>
  <si>
    <t>Izvor  5.7. Pomoći</t>
  </si>
  <si>
    <t>Izvor  5.8. Pomoći iz državnog proračuna temeljem prijenosa EU sredstava</t>
  </si>
  <si>
    <t>Izvor  6. Donacije</t>
  </si>
  <si>
    <t>Izvor  6.1. Donacije</t>
  </si>
  <si>
    <t>Prihodi od imovine</t>
  </si>
  <si>
    <t>Prihodi od upravnih i administrativnih pristojbi, pristojbi po posebnim propisima i naknada</t>
  </si>
  <si>
    <t>Prihodi od prodaje proizvoda i robe te pruženih usluga, prihodi od donacija te povrati po protestiranim jamstvima</t>
  </si>
  <si>
    <t>Prihodi iz nadležnog proračuna i od HZZO-a temeljem ugovornih obveza</t>
  </si>
  <si>
    <t>Kazne, upravne mjere i ostali prihodi</t>
  </si>
  <si>
    <t xml:space="preserve">Pomoći proračunu iz drugih proračuna i izvanproračunskim korisnicima </t>
  </si>
  <si>
    <t>Pomoći od izvanproračunskih korisnika</t>
  </si>
  <si>
    <t xml:space="preserve">Pomoći proračunskim korisnicima iz proračuna koji im nije nadležan </t>
  </si>
  <si>
    <t>Pomoći temeljem prijenosa EU sredstava</t>
  </si>
  <si>
    <t>Prijenosi između proračunskih korisnika istog proračuna</t>
  </si>
  <si>
    <t>Prihodi od financijske imovine</t>
  </si>
  <si>
    <t>Prihodi po posebnim propisima</t>
  </si>
  <si>
    <t>Donacije od pravnih i fizičkih osoba izvan općeg proračuna i povrat donacija po protestiranim jamstvima</t>
  </si>
  <si>
    <t>Prihodi iz nadležnog proračuna za financiranje redovne djelatnosti proračunskih korisnika</t>
  </si>
  <si>
    <t>Ostali prihodi</t>
  </si>
  <si>
    <t xml:space="preserve">Tekuće pomoći proračunu iz drugih proračuna i izvanproračunskim korisnicima </t>
  </si>
  <si>
    <t xml:space="preserve">Tekuće pomoći od izvanproračunskih korisnika </t>
  </si>
  <si>
    <t>Tekuće pomoći proračunskim korisnicima iz proračuna koji im nije nadležan</t>
  </si>
  <si>
    <t>Kapitalne pomoći proračunskim korisnicima iz proračuna koji im nije nadležan</t>
  </si>
  <si>
    <t>Tekuće pomoći temeljem prijenosa EU sredstava</t>
  </si>
  <si>
    <t>Tekući prijenosi između proračunskih korisnika istog proračuna</t>
  </si>
  <si>
    <t>Tekući prijenosi između proračunskih korisnika istog proračuna temeljem prijenosa EU sredstava</t>
  </si>
  <si>
    <t>Kamate na oročena sredstva i depozite po viđenju</t>
  </si>
  <si>
    <t xml:space="preserve">Ostali nespomenuti prihodi </t>
  </si>
  <si>
    <t>Prihodi od pruženih usluga</t>
  </si>
  <si>
    <t>Tekuće donacije</t>
  </si>
  <si>
    <t>Prihodi iz nadležnog proračuna za financiranje rashoda poslovanja</t>
  </si>
  <si>
    <t>Prihodi iz nadležnog proračuna za financiranje rashoda za nabavu nefinancijske imovine</t>
  </si>
  <si>
    <t>Doprinosi na plaće</t>
  </si>
  <si>
    <t>Rashodi za materijal i energiju</t>
  </si>
  <si>
    <t>Rashodi za usluge</t>
  </si>
  <si>
    <t>Financijski rashodi</t>
  </si>
  <si>
    <t>Ostali financijski rashodi</t>
  </si>
  <si>
    <t>Naknade građanima i kućanstvima na temelju osiguranja i druge naknade</t>
  </si>
  <si>
    <t>Ostale naknade građanima i kućanstvima iz proračuna</t>
  </si>
  <si>
    <t>Ostali rashodi</t>
  </si>
  <si>
    <t>Nematerijalna imovina</t>
  </si>
  <si>
    <t>Rashodi za nabavu proizvedene dugotrajne imovine</t>
  </si>
  <si>
    <t>Građevinski objekti</t>
  </si>
  <si>
    <t>Postrojenja i oprema</t>
  </si>
  <si>
    <t>Oprema za održavanje i zaštitu</t>
  </si>
  <si>
    <t>Knjige, umjetnička djela i ostale izložbene vrijednosti</t>
  </si>
  <si>
    <t>Rashodi za dodatna ulaganja na nefinancijskoj imovini</t>
  </si>
  <si>
    <t>IZVJEŠTAJ O IZVRŠENJU FINANCIJSKOG PLANA PRORAČUNSKOG KORISNIKA JEDINICE LOKALNE I PODRUČNE (REGIONALNE) SAMOUPRAVE ZA 2025. GODINU</t>
  </si>
  <si>
    <t>IZVORNI PLAN ILI REBALANS 2025</t>
  </si>
  <si>
    <t>OSTVARENJE/IZVRŠENJE 
2025</t>
  </si>
  <si>
    <t xml:space="preserve">OSTVARENJE/IZVRŠENJE 
2024. </t>
  </si>
  <si>
    <t>IZVORNI PLAN ILI REBALANS 2025.</t>
  </si>
  <si>
    <t>OSTVARENJE/IZVRŠENJE 
2025.</t>
  </si>
  <si>
    <t>Ostale naknade troškova zaposlenima</t>
  </si>
  <si>
    <t>Prijevozna sredstva</t>
  </si>
  <si>
    <t>Prijevozna sredstva u cestovnom prometu</t>
  </si>
  <si>
    <t>BROJ KONTA</t>
  </si>
  <si>
    <t>VRSTA RASHODA / IZDATAKA</t>
  </si>
  <si>
    <t>PLANIRANO</t>
  </si>
  <si>
    <t>REALIZIRANO</t>
  </si>
  <si>
    <t>Korisnik  905</t>
  </si>
  <si>
    <t>Izvor  1.1.2</t>
  </si>
  <si>
    <t>Opći prihodi i primici (nenamjenski) - PK</t>
  </si>
  <si>
    <t>42</t>
  </si>
  <si>
    <t>424</t>
  </si>
  <si>
    <t>45</t>
  </si>
  <si>
    <t>451</t>
  </si>
  <si>
    <t>Izvor  1.2.1</t>
  </si>
  <si>
    <t>422</t>
  </si>
  <si>
    <t>Izvor  3.1.1</t>
  </si>
  <si>
    <t>Vlastiti prihodi proračunskih korisnika - PK</t>
  </si>
  <si>
    <t>4223</t>
  </si>
  <si>
    <t>423</t>
  </si>
  <si>
    <t>4231</t>
  </si>
  <si>
    <t>Izvor  5.3.1</t>
  </si>
  <si>
    <t>Kapitalne pomoći iz državnog proračuna - PK</t>
  </si>
  <si>
    <t>41</t>
  </si>
  <si>
    <t>412</t>
  </si>
  <si>
    <t>421</t>
  </si>
  <si>
    <t>Izvor  5.1.1</t>
  </si>
  <si>
    <t>Tekuće pomoći iz državnog proračuna - PK</t>
  </si>
  <si>
    <t>31</t>
  </si>
  <si>
    <t>311</t>
  </si>
  <si>
    <t>312</t>
  </si>
  <si>
    <t>313</t>
  </si>
  <si>
    <t>32</t>
  </si>
  <si>
    <t>321</t>
  </si>
  <si>
    <t>323</t>
  </si>
  <si>
    <t>324</t>
  </si>
  <si>
    <t>329</t>
  </si>
  <si>
    <t>34</t>
  </si>
  <si>
    <t>343</t>
  </si>
  <si>
    <t>322</t>
  </si>
  <si>
    <t>Usluge tekućeg i investicijskog  održavanja</t>
  </si>
  <si>
    <t>Sitni inventar i autogume</t>
  </si>
  <si>
    <t>Izvor  5.2.1</t>
  </si>
  <si>
    <t>Tekuće pomoći iz proračuna JLPRS - PK</t>
  </si>
  <si>
    <t>OPĆI POSLOVI USTANOVA OSNOVNOG ŠKOLSTVA</t>
  </si>
  <si>
    <t>37</t>
  </si>
  <si>
    <t>372</t>
  </si>
  <si>
    <t>3214</t>
  </si>
  <si>
    <t>Usluge telefona, interneta, pošte i prijevoza</t>
  </si>
  <si>
    <t>38</t>
  </si>
  <si>
    <t>Rashodi za donacije, kazne, naknade šteta i kapitalne pomoći</t>
  </si>
  <si>
    <t>381</t>
  </si>
  <si>
    <t>Izvor  4.6.1</t>
  </si>
  <si>
    <t>Prihodi za posebne namjene - PK</t>
  </si>
  <si>
    <t>Izvor  5.1.3.</t>
  </si>
  <si>
    <t>Tekuće pomoći iz državnog proračuna - projekti PK</t>
  </si>
  <si>
    <t>Izvor  5.7.1</t>
  </si>
  <si>
    <t>Pomoći - PK</t>
  </si>
  <si>
    <t>Izvor  5.8.1</t>
  </si>
  <si>
    <t>Izvor  6.1.1</t>
  </si>
  <si>
    <t>Donacije - PK</t>
  </si>
  <si>
    <t>Izvor  5.8.3.</t>
  </si>
  <si>
    <t>Aktivnost A100278</t>
  </si>
  <si>
    <t>ŠKOLSKA SHEMA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</si>
</sst>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0" fontId="18" fillId="0" borderId="0" xfId="0" applyFont="1" applyAlignment="1">
      <alignment horizontal="center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0" fillId="0" borderId="0" xfId="0" applyNumberFormat="1"/>
    <xf numFmtId="4" fontId="5" fillId="2" borderId="0" xfId="0" applyNumberFormat="1" applyFont="1" applyFill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4" fontId="0" fillId="0" borderId="3" xfId="0" applyNumberFormat="1" applyBorder="1"/>
    <xf numFmtId="2" fontId="1" fillId="0" borderId="3" xfId="0" applyNumberFormat="1" applyFont="1" applyBorder="1"/>
    <xf numFmtId="2" fontId="0" fillId="0" borderId="3" xfId="0" applyNumberFormat="1" applyBorder="1"/>
    <xf numFmtId="0" fontId="11" fillId="10" borderId="3" xfId="0" applyFont="1" applyFill="1" applyBorder="1" applyAlignment="1">
      <alignment horizontal="left" vertical="center" wrapText="1"/>
    </xf>
    <xf numFmtId="4" fontId="6" fillId="10" borderId="3" xfId="0" applyNumberFormat="1" applyFont="1" applyFill="1" applyBorder="1" applyAlignment="1">
      <alignment horizontal="right"/>
    </xf>
    <xf numFmtId="0" fontId="11" fillId="11" borderId="3" xfId="0" applyFont="1" applyFill="1" applyBorder="1" applyAlignment="1">
      <alignment horizontal="left" vertical="center" wrapText="1"/>
    </xf>
    <xf numFmtId="4" fontId="6" fillId="11" borderId="3" xfId="0" applyNumberFormat="1" applyFont="1" applyFill="1" applyBorder="1" applyAlignment="1">
      <alignment horizontal="right"/>
    </xf>
    <xf numFmtId="4" fontId="1" fillId="11" borderId="3" xfId="0" applyNumberFormat="1" applyFont="1" applyFill="1" applyBorder="1"/>
    <xf numFmtId="4" fontId="1" fillId="10" borderId="3" xfId="0" applyNumberFormat="1" applyFont="1" applyFill="1" applyBorder="1"/>
    <xf numFmtId="4" fontId="0" fillId="0" borderId="3" xfId="0" applyNumberFormat="1" applyBorder="1" applyAlignment="1">
      <alignment horizontal="right"/>
    </xf>
    <xf numFmtId="3" fontId="3" fillId="2" borderId="3" xfId="0" applyNumberFormat="1" applyFont="1" applyFill="1" applyBorder="1"/>
    <xf numFmtId="4" fontId="6" fillId="5" borderId="9" xfId="0" applyNumberFormat="1" applyFont="1" applyFill="1" applyBorder="1"/>
    <xf numFmtId="4" fontId="6" fillId="5" borderId="10" xfId="0" applyNumberFormat="1" applyFont="1" applyFill="1" applyBorder="1"/>
    <xf numFmtId="4" fontId="6" fillId="5" borderId="11" xfId="0" applyNumberFormat="1" applyFont="1" applyFill="1" applyBorder="1"/>
    <xf numFmtId="4" fontId="19" fillId="6" borderId="9" xfId="0" applyNumberFormat="1" applyFont="1" applyFill="1" applyBorder="1"/>
    <xf numFmtId="4" fontId="19" fillId="6" borderId="10" xfId="0" applyNumberFormat="1" applyFont="1" applyFill="1" applyBorder="1"/>
    <xf numFmtId="4" fontId="19" fillId="6" borderId="11" xfId="0" applyNumberFormat="1" applyFont="1" applyFill="1" applyBorder="1"/>
    <xf numFmtId="4" fontId="6" fillId="8" borderId="9" xfId="0" applyNumberFormat="1" applyFont="1" applyFill="1" applyBorder="1"/>
    <xf numFmtId="4" fontId="6" fillId="8" borderId="10" xfId="0" applyNumberFormat="1" applyFont="1" applyFill="1" applyBorder="1"/>
    <xf numFmtId="4" fontId="6" fillId="8" borderId="11" xfId="0" applyNumberFormat="1" applyFont="1" applyFill="1" applyBorder="1"/>
    <xf numFmtId="4" fontId="3" fillId="9" borderId="9" xfId="0" applyNumberFormat="1" applyFont="1" applyFill="1" applyBorder="1"/>
    <xf numFmtId="4" fontId="3" fillId="9" borderId="10" xfId="0" applyNumberFormat="1" applyFont="1" applyFill="1" applyBorder="1"/>
    <xf numFmtId="4" fontId="3" fillId="9" borderId="11" xfId="0" applyNumberFormat="1" applyFont="1" applyFill="1" applyBorder="1"/>
    <xf numFmtId="4" fontId="0" fillId="0" borderId="10" xfId="0" applyNumberFormat="1" applyBorder="1"/>
    <xf numFmtId="4" fontId="0" fillId="0" borderId="11" xfId="0" applyNumberFormat="1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4" fontId="0" fillId="0" borderId="13" xfId="0" applyNumberFormat="1" applyBorder="1"/>
    <xf numFmtId="4" fontId="0" fillId="0" borderId="14" xfId="0" applyNumberFormat="1" applyBorder="1"/>
    <xf numFmtId="4" fontId="3" fillId="0" borderId="0" xfId="0" applyNumberFormat="1" applyFont="1" applyAlignment="1">
      <alignment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20" fillId="0" borderId="0" xfId="0" applyFont="1"/>
    <xf numFmtId="0" fontId="6" fillId="0" borderId="0" xfId="0" applyFont="1" applyAlignment="1">
      <alignment vertical="center" wrapText="1"/>
    </xf>
    <xf numFmtId="4" fontId="20" fillId="0" borderId="3" xfId="0" applyNumberFormat="1" applyFont="1" applyBorder="1"/>
    <xf numFmtId="4" fontId="20" fillId="0" borderId="0" xfId="0" applyNumberFormat="1" applyFont="1"/>
    <xf numFmtId="4" fontId="21" fillId="0" borderId="3" xfId="0" applyNumberFormat="1" applyFont="1" applyBorder="1"/>
    <xf numFmtId="4" fontId="20" fillId="0" borderId="3" xfId="0" applyNumberFormat="1" applyFont="1" applyBorder="1" applyAlignment="1">
      <alignment horizontal="right"/>
    </xf>
    <xf numFmtId="4" fontId="21" fillId="0" borderId="3" xfId="0" applyNumberFormat="1" applyFont="1" applyBorder="1" applyAlignment="1">
      <alignment horizontal="right"/>
    </xf>
    <xf numFmtId="0" fontId="6" fillId="3" borderId="3" xfId="0" quotePrefix="1" applyFont="1" applyFill="1" applyBorder="1" applyAlignment="1">
      <alignment horizontal="center" vertical="center" wrapText="1"/>
    </xf>
    <xf numFmtId="0" fontId="14" fillId="3" borderId="3" xfId="0" quotePrefix="1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vertical="center"/>
    </xf>
    <xf numFmtId="0" fontId="11" fillId="10" borderId="1" xfId="0" applyFont="1" applyFill="1" applyBorder="1" applyAlignment="1">
      <alignment horizontal="left" vertical="center"/>
    </xf>
    <xf numFmtId="4" fontId="6" fillId="10" borderId="3" xfId="0" applyNumberFormat="1" applyFont="1" applyFill="1" applyBorder="1" applyAlignment="1">
      <alignment horizontal="right" wrapText="1"/>
    </xf>
    <xf numFmtId="4" fontId="1" fillId="10" borderId="3" xfId="0" applyNumberFormat="1" applyFont="1" applyFill="1" applyBorder="1" applyAlignment="1">
      <alignment horizontal="right"/>
    </xf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4" fontId="19" fillId="4" borderId="9" xfId="0" applyNumberFormat="1" applyFont="1" applyFill="1" applyBorder="1"/>
    <xf numFmtId="4" fontId="19" fillId="4" borderId="10" xfId="0" applyNumberFormat="1" applyFont="1" applyFill="1" applyBorder="1"/>
    <xf numFmtId="4" fontId="19" fillId="4" borderId="11" xfId="0" applyNumberFormat="1" applyFont="1" applyFill="1" applyBorder="1"/>
    <xf numFmtId="4" fontId="6" fillId="12" borderId="9" xfId="0" applyNumberFormat="1" applyFont="1" applyFill="1" applyBorder="1"/>
    <xf numFmtId="4" fontId="6" fillId="12" borderId="10" xfId="0" applyNumberFormat="1" applyFont="1" applyFill="1" applyBorder="1"/>
    <xf numFmtId="4" fontId="6" fillId="12" borderId="11" xfId="0" applyNumberFormat="1" applyFont="1" applyFill="1" applyBorder="1"/>
    <xf numFmtId="4" fontId="19" fillId="7" borderId="9" xfId="0" applyNumberFormat="1" applyFont="1" applyFill="1" applyBorder="1"/>
    <xf numFmtId="4" fontId="19" fillId="7" borderId="10" xfId="0" applyNumberFormat="1" applyFont="1" applyFill="1" applyBorder="1"/>
    <xf numFmtId="4" fontId="19" fillId="7" borderId="11" xfId="0" applyNumberFormat="1" applyFont="1" applyFill="1" applyBorder="1"/>
    <xf numFmtId="4" fontId="11" fillId="0" borderId="9" xfId="0" applyNumberFormat="1" applyFont="1" applyBorder="1"/>
    <xf numFmtId="4" fontId="11" fillId="0" borderId="10" xfId="0" applyNumberFormat="1" applyFont="1" applyBorder="1"/>
    <xf numFmtId="4" fontId="11" fillId="0" borderId="11" xfId="0" applyNumberFormat="1" applyFont="1" applyBorder="1"/>
    <xf numFmtId="0" fontId="11" fillId="0" borderId="9" xfId="0" applyFont="1" applyBorder="1"/>
    <xf numFmtId="0" fontId="11" fillId="0" borderId="10" xfId="0" applyFont="1" applyBorder="1"/>
    <xf numFmtId="0" fontId="5" fillId="2" borderId="0" xfId="0" applyFont="1" applyFill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4" fillId="3" borderId="3" xfId="0" quotePrefix="1" applyFont="1" applyFill="1" applyBorder="1" applyAlignment="1">
      <alignment horizontal="center" wrapText="1"/>
    </xf>
    <xf numFmtId="0" fontId="14" fillId="3" borderId="1" xfId="0" quotePrefix="1" applyFont="1" applyFill="1" applyBorder="1" applyAlignment="1">
      <alignment horizontal="center" wrapText="1"/>
    </xf>
    <xf numFmtId="0" fontId="11" fillId="10" borderId="1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vertical="center" wrapText="1"/>
    </xf>
    <xf numFmtId="0" fontId="9" fillId="10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wrapText="1"/>
    </xf>
    <xf numFmtId="0" fontId="6" fillId="3" borderId="1" xfId="0" quotePrefix="1" applyFont="1" applyFill="1" applyBorder="1" applyAlignment="1">
      <alignment horizontal="center" wrapText="1"/>
    </xf>
    <xf numFmtId="0" fontId="6" fillId="3" borderId="2" xfId="0" quotePrefix="1" applyFont="1" applyFill="1" applyBorder="1" applyAlignment="1">
      <alignment horizontal="center" wrapText="1"/>
    </xf>
    <xf numFmtId="0" fontId="6" fillId="3" borderId="4" xfId="0" quotePrefix="1" applyFont="1" applyFill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1" fillId="10" borderId="1" xfId="0" quotePrefix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4" fontId="7" fillId="2" borderId="0" xfId="0" quotePrefix="1" applyNumberFormat="1" applyFont="1" applyFill="1" applyAlignment="1">
      <alignment horizontal="left" wrapText="1"/>
    </xf>
    <xf numFmtId="0" fontId="7" fillId="2" borderId="0" xfId="0" quotePrefix="1" applyFont="1" applyFill="1" applyAlignment="1">
      <alignment horizontal="left" wrapText="1"/>
    </xf>
    <xf numFmtId="0" fontId="11" fillId="0" borderId="0" xfId="0" applyFont="1" applyAlignment="1">
      <alignment horizontal="left" vertical="top" wrapText="1"/>
    </xf>
    <xf numFmtId="4" fontId="11" fillId="0" borderId="0" xfId="0" applyNumberFormat="1" applyFont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8"/>
  <sheetViews>
    <sheetView showGridLines="0" workbookViewId="0">
      <selection activeCell="H12" sqref="H12"/>
    </sheetView>
  </sheetViews>
  <sheetFormatPr defaultColWidth="0" defaultRowHeight="15" zeroHeight="1" x14ac:dyDescent="0.25"/>
  <cols>
    <col min="1" max="4" width="9.140625" customWidth="1"/>
    <col min="5" max="5" width="11.7109375" bestFit="1" customWidth="1"/>
    <col min="6" max="9" width="25.28515625" customWidth="1"/>
    <col min="10" max="11" width="15.7109375" customWidth="1"/>
    <col min="12" max="12" width="9.140625" customWidth="1"/>
    <col min="13" max="42" width="0" hidden="1" customWidth="1"/>
    <col min="43" max="16384" width="9.140625" hidden="1"/>
  </cols>
  <sheetData>
    <row r="1" spans="2:11" ht="42" customHeight="1" x14ac:dyDescent="0.25">
      <c r="B1" s="108" t="s">
        <v>250</v>
      </c>
      <c r="C1" s="108"/>
      <c r="D1" s="108"/>
      <c r="E1" s="108"/>
      <c r="F1" s="108"/>
      <c r="G1" s="108"/>
      <c r="H1" s="108"/>
      <c r="I1" s="108"/>
      <c r="J1" s="108"/>
      <c r="K1" s="108"/>
    </row>
    <row r="2" spans="2:11" ht="15.75" customHeight="1" x14ac:dyDescent="0.25">
      <c r="B2" s="108" t="s">
        <v>12</v>
      </c>
      <c r="C2" s="108"/>
      <c r="D2" s="108"/>
      <c r="E2" s="108"/>
      <c r="F2" s="108"/>
      <c r="G2" s="108"/>
      <c r="H2" s="108"/>
      <c r="I2" s="108"/>
      <c r="J2" s="108"/>
      <c r="K2" s="108"/>
    </row>
    <row r="3" spans="2:11" ht="6.75" customHeight="1" x14ac:dyDescent="0.25">
      <c r="B3" s="125"/>
      <c r="C3" s="125"/>
      <c r="D3" s="125"/>
      <c r="E3" s="22"/>
      <c r="F3" s="22"/>
      <c r="G3" s="22"/>
      <c r="H3" s="22"/>
      <c r="I3" s="24"/>
      <c r="J3" s="24"/>
      <c r="K3" s="23"/>
    </row>
    <row r="4" spans="2:11" ht="18" customHeight="1" x14ac:dyDescent="0.25">
      <c r="B4" s="108" t="s">
        <v>41</v>
      </c>
      <c r="C4" s="108"/>
      <c r="D4" s="108"/>
      <c r="E4" s="108"/>
      <c r="F4" s="108"/>
      <c r="G4" s="108"/>
      <c r="H4" s="108"/>
      <c r="I4" s="108"/>
      <c r="J4" s="108"/>
      <c r="K4" s="108"/>
    </row>
    <row r="5" spans="2:11" ht="18" customHeight="1" x14ac:dyDescent="0.25">
      <c r="B5" s="25"/>
      <c r="C5" s="26"/>
      <c r="D5" s="26"/>
      <c r="E5" s="26"/>
      <c r="F5" s="26"/>
      <c r="G5" s="26"/>
      <c r="H5" s="26"/>
      <c r="I5" s="26"/>
      <c r="J5" s="26"/>
      <c r="K5" s="23"/>
    </row>
    <row r="6" spans="2:11" x14ac:dyDescent="0.25">
      <c r="B6" s="119" t="s">
        <v>42</v>
      </c>
      <c r="C6" s="119"/>
      <c r="D6" s="119"/>
      <c r="E6" s="119"/>
      <c r="F6" s="119"/>
      <c r="G6" s="27"/>
      <c r="H6" s="27"/>
      <c r="I6" s="27"/>
      <c r="J6" s="28"/>
      <c r="K6" s="23"/>
    </row>
    <row r="7" spans="2:11" ht="25.5" x14ac:dyDescent="0.25">
      <c r="B7" s="120" t="s">
        <v>7</v>
      </c>
      <c r="C7" s="121"/>
      <c r="D7" s="121"/>
      <c r="E7" s="121"/>
      <c r="F7" s="122"/>
      <c r="G7" s="85" t="s">
        <v>253</v>
      </c>
      <c r="H7" s="19" t="s">
        <v>251</v>
      </c>
      <c r="I7" s="85" t="s">
        <v>252</v>
      </c>
      <c r="J7" s="19" t="s">
        <v>14</v>
      </c>
      <c r="K7" s="19" t="s">
        <v>14</v>
      </c>
    </row>
    <row r="8" spans="2:11" s="16" customFormat="1" ht="11.25" x14ac:dyDescent="0.2">
      <c r="B8" s="113">
        <v>1</v>
      </c>
      <c r="C8" s="113"/>
      <c r="D8" s="113"/>
      <c r="E8" s="113"/>
      <c r="F8" s="114"/>
      <c r="G8" s="86">
        <v>2</v>
      </c>
      <c r="H8" s="20">
        <v>3</v>
      </c>
      <c r="I8" s="20">
        <v>4</v>
      </c>
      <c r="J8" s="20" t="s">
        <v>53</v>
      </c>
      <c r="K8" s="20" t="s">
        <v>54</v>
      </c>
    </row>
    <row r="9" spans="2:11" x14ac:dyDescent="0.25">
      <c r="B9" s="115" t="s">
        <v>0</v>
      </c>
      <c r="C9" s="116"/>
      <c r="D9" s="116"/>
      <c r="E9" s="116"/>
      <c r="F9" s="117"/>
      <c r="G9" s="46">
        <f>SUM(G10:G11)</f>
        <v>3322976.71</v>
      </c>
      <c r="H9" s="46">
        <f>SUM(H10:H11)</f>
        <v>4024150.11</v>
      </c>
      <c r="I9" s="46">
        <f>SUM(I10:I11)</f>
        <v>3703068.94</v>
      </c>
      <c r="J9" s="46">
        <f>I9/G9*100</f>
        <v>111.43830556669776</v>
      </c>
      <c r="K9" s="46">
        <f>I9/H9*100</f>
        <v>92.021143316644313</v>
      </c>
    </row>
    <row r="10" spans="2:11" x14ac:dyDescent="0.25">
      <c r="B10" s="118" t="s">
        <v>34</v>
      </c>
      <c r="C10" s="110"/>
      <c r="D10" s="110"/>
      <c r="E10" s="110"/>
      <c r="F10" s="112"/>
      <c r="G10" s="35">
        <v>3322976.71</v>
      </c>
      <c r="H10" s="35">
        <v>4024150.11</v>
      </c>
      <c r="I10" s="35">
        <v>3703068.94</v>
      </c>
      <c r="J10" s="35">
        <f t="shared" ref="J10:J14" si="0">I10/G10*100</f>
        <v>111.43830556669776</v>
      </c>
      <c r="K10" s="35">
        <f t="shared" ref="K10:K14" si="1">I10/H10*100</f>
        <v>92.021143316644313</v>
      </c>
    </row>
    <row r="11" spans="2:11" x14ac:dyDescent="0.25">
      <c r="B11" s="111" t="s">
        <v>39</v>
      </c>
      <c r="C11" s="112"/>
      <c r="D11" s="112"/>
      <c r="E11" s="112"/>
      <c r="F11" s="112"/>
      <c r="G11" s="35">
        <v>0</v>
      </c>
      <c r="H11" s="35"/>
      <c r="I11" s="35"/>
      <c r="J11" s="35" t="s">
        <v>55</v>
      </c>
      <c r="K11" s="35" t="s">
        <v>55</v>
      </c>
    </row>
    <row r="12" spans="2:11" x14ac:dyDescent="0.25">
      <c r="B12" s="88" t="s">
        <v>1</v>
      </c>
      <c r="C12" s="87"/>
      <c r="D12" s="87"/>
      <c r="E12" s="87"/>
      <c r="F12" s="87"/>
      <c r="G12" s="46">
        <f>SUM(G13:G14)</f>
        <v>3389228.09</v>
      </c>
      <c r="H12" s="46">
        <f>SUM(H13:H14)</f>
        <v>4024150.11</v>
      </c>
      <c r="I12" s="46">
        <f>SUM(I13:I14)</f>
        <v>3948100.15</v>
      </c>
      <c r="J12" s="46">
        <f t="shared" si="0"/>
        <v>116.48965620369327</v>
      </c>
      <c r="K12" s="46">
        <f t="shared" si="1"/>
        <v>98.110160955203526</v>
      </c>
    </row>
    <row r="13" spans="2:11" x14ac:dyDescent="0.25">
      <c r="B13" s="109" t="s">
        <v>35</v>
      </c>
      <c r="C13" s="110"/>
      <c r="D13" s="110"/>
      <c r="E13" s="110"/>
      <c r="F13" s="110"/>
      <c r="G13" s="35">
        <v>3263012.27</v>
      </c>
      <c r="H13" s="35">
        <v>3869476.78</v>
      </c>
      <c r="I13" s="35">
        <v>3859310.54</v>
      </c>
      <c r="J13" s="36">
        <f t="shared" si="0"/>
        <v>118.27447219498197</v>
      </c>
      <c r="K13" s="36">
        <f t="shared" si="1"/>
        <v>99.737270939250863</v>
      </c>
    </row>
    <row r="14" spans="2:11" x14ac:dyDescent="0.25">
      <c r="B14" s="111" t="s">
        <v>36</v>
      </c>
      <c r="C14" s="112"/>
      <c r="D14" s="112"/>
      <c r="E14" s="112"/>
      <c r="F14" s="112"/>
      <c r="G14" s="35">
        <v>126215.82</v>
      </c>
      <c r="H14" s="35">
        <v>154673.32999999999</v>
      </c>
      <c r="I14" s="35">
        <v>88789.61</v>
      </c>
      <c r="J14" s="36">
        <f t="shared" si="0"/>
        <v>70.347449313406202</v>
      </c>
      <c r="K14" s="36">
        <f t="shared" si="1"/>
        <v>57.404602331895227</v>
      </c>
    </row>
    <row r="15" spans="2:11" x14ac:dyDescent="0.25">
      <c r="B15" s="124" t="s">
        <v>43</v>
      </c>
      <c r="C15" s="116"/>
      <c r="D15" s="116"/>
      <c r="E15" s="116"/>
      <c r="F15" s="116"/>
      <c r="G15" s="46">
        <f>G9-G12</f>
        <v>-66251.379999999888</v>
      </c>
      <c r="H15" s="46">
        <f>H9-H12</f>
        <v>0</v>
      </c>
      <c r="I15" s="89">
        <f>I9-I12</f>
        <v>-245031.20999999996</v>
      </c>
      <c r="J15" s="89" t="s">
        <v>55</v>
      </c>
      <c r="K15" s="89" t="s">
        <v>55</v>
      </c>
    </row>
    <row r="16" spans="2:11" ht="18" x14ac:dyDescent="0.25">
      <c r="B16" s="22"/>
      <c r="C16" s="29"/>
      <c r="D16" s="29"/>
      <c r="E16" s="29"/>
      <c r="F16" s="29"/>
      <c r="G16" s="29"/>
      <c r="H16" s="29"/>
      <c r="I16" s="30"/>
      <c r="J16" s="30"/>
      <c r="K16" s="30"/>
    </row>
    <row r="17" spans="1:42" ht="18" customHeight="1" x14ac:dyDescent="0.25">
      <c r="B17" s="119" t="s">
        <v>44</v>
      </c>
      <c r="C17" s="119"/>
      <c r="D17" s="119"/>
      <c r="E17" s="119"/>
      <c r="F17" s="119"/>
      <c r="G17" s="29"/>
      <c r="H17" s="29"/>
      <c r="I17" s="30"/>
      <c r="J17" s="30"/>
      <c r="K17" s="30"/>
    </row>
    <row r="18" spans="1:42" ht="25.5" x14ac:dyDescent="0.25">
      <c r="B18" s="129" t="s">
        <v>7</v>
      </c>
      <c r="C18" s="130"/>
      <c r="D18" s="130"/>
      <c r="E18" s="130"/>
      <c r="F18" s="131"/>
      <c r="G18" s="13" t="s">
        <v>52</v>
      </c>
      <c r="H18" s="1" t="s">
        <v>51</v>
      </c>
      <c r="I18" s="13" t="s">
        <v>50</v>
      </c>
      <c r="J18" s="1" t="s">
        <v>14</v>
      </c>
      <c r="K18" s="1" t="s">
        <v>14</v>
      </c>
    </row>
    <row r="19" spans="1:42" s="16" customFormat="1" x14ac:dyDescent="0.25">
      <c r="B19" s="132">
        <v>1</v>
      </c>
      <c r="C19" s="132"/>
      <c r="D19" s="132"/>
      <c r="E19" s="132"/>
      <c r="F19" s="133"/>
      <c r="G19" s="15">
        <v>2</v>
      </c>
      <c r="H19" s="14">
        <v>3</v>
      </c>
      <c r="I19" s="14">
        <v>4</v>
      </c>
      <c r="J19" s="14" t="s">
        <v>53</v>
      </c>
      <c r="K19" s="14" t="s">
        <v>54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ht="15.75" customHeight="1" x14ac:dyDescent="0.25">
      <c r="A20" s="16"/>
      <c r="B20" s="118" t="s">
        <v>37</v>
      </c>
      <c r="C20" s="134"/>
      <c r="D20" s="134"/>
      <c r="E20" s="134"/>
      <c r="F20" s="135"/>
      <c r="G20" s="35">
        <v>0</v>
      </c>
      <c r="H20" s="35">
        <v>0</v>
      </c>
      <c r="I20" s="35">
        <v>0</v>
      </c>
      <c r="J20" s="35" t="s">
        <v>55</v>
      </c>
      <c r="K20" s="35" t="s">
        <v>55</v>
      </c>
    </row>
    <row r="21" spans="1:42" x14ac:dyDescent="0.25">
      <c r="A21" s="16"/>
      <c r="B21" s="118" t="s">
        <v>38</v>
      </c>
      <c r="C21" s="110"/>
      <c r="D21" s="110"/>
      <c r="E21" s="110"/>
      <c r="F21" s="110"/>
      <c r="G21" s="35">
        <v>0</v>
      </c>
      <c r="H21" s="35">
        <v>0</v>
      </c>
      <c r="I21" s="35">
        <v>0</v>
      </c>
      <c r="J21" s="35" t="s">
        <v>55</v>
      </c>
      <c r="K21" s="35" t="s">
        <v>55</v>
      </c>
    </row>
    <row r="22" spans="1:42" s="18" customFormat="1" ht="15" customHeight="1" x14ac:dyDescent="0.25">
      <c r="A22" s="16"/>
      <c r="B22" s="126" t="s">
        <v>40</v>
      </c>
      <c r="C22" s="127"/>
      <c r="D22" s="127"/>
      <c r="E22" s="127"/>
      <c r="F22" s="128"/>
      <c r="G22" s="46">
        <v>0</v>
      </c>
      <c r="H22" s="46">
        <v>0</v>
      </c>
      <c r="I22" s="46">
        <v>0</v>
      </c>
      <c r="J22" s="46" t="s">
        <v>55</v>
      </c>
      <c r="K22" s="46" t="s">
        <v>55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18" customFormat="1" ht="15" customHeight="1" x14ac:dyDescent="0.25">
      <c r="A23" s="16"/>
      <c r="B23" s="126" t="s">
        <v>45</v>
      </c>
      <c r="C23" s="127"/>
      <c r="D23" s="127"/>
      <c r="E23" s="127"/>
      <c r="F23" s="128"/>
      <c r="G23" s="46">
        <v>64202.04</v>
      </c>
      <c r="H23" s="46"/>
      <c r="I23" s="46">
        <v>-2049.34</v>
      </c>
      <c r="J23" s="46" t="s">
        <v>55</v>
      </c>
      <c r="K23" s="46" t="s">
        <v>55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x14ac:dyDescent="0.25">
      <c r="A24" s="16"/>
      <c r="B24" s="124" t="s">
        <v>46</v>
      </c>
      <c r="C24" s="116"/>
      <c r="D24" s="116"/>
      <c r="E24" s="116"/>
      <c r="F24" s="116"/>
      <c r="G24" s="46">
        <f>G23+G15</f>
        <v>-2049.3399999998874</v>
      </c>
      <c r="H24" s="46"/>
      <c r="I24" s="46">
        <f>I15+I23</f>
        <v>-247080.54999999996</v>
      </c>
      <c r="J24" s="46" t="s">
        <v>55</v>
      </c>
      <c r="K24" s="46" t="s">
        <v>55</v>
      </c>
    </row>
    <row r="25" spans="1:42" ht="15.75" x14ac:dyDescent="0.25">
      <c r="B25" s="31"/>
      <c r="C25" s="32"/>
      <c r="D25" s="32"/>
      <c r="E25" s="32"/>
      <c r="F25" s="32"/>
      <c r="G25" s="38"/>
      <c r="H25" s="33"/>
      <c r="I25" s="33"/>
      <c r="J25" s="33"/>
      <c r="K25" s="23"/>
    </row>
    <row r="26" spans="1:42" ht="15.75" x14ac:dyDescent="0.25">
      <c r="B26" s="136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42" ht="15.75" hidden="1" x14ac:dyDescent="0.25">
      <c r="B27" s="9"/>
      <c r="C27" s="10"/>
      <c r="D27" s="10"/>
      <c r="E27" s="10"/>
      <c r="F27" s="10"/>
      <c r="G27" s="11"/>
      <c r="H27" s="11"/>
      <c r="I27" s="11"/>
      <c r="J27" s="11"/>
    </row>
    <row r="28" spans="1:42" ht="15" hidden="1" customHeight="1" x14ac:dyDescent="0.25">
      <c r="B28" s="139"/>
      <c r="C28" s="138"/>
      <c r="D28" s="138"/>
      <c r="E28" s="138"/>
      <c r="F28" s="138"/>
      <c r="G28" s="138"/>
      <c r="H28" s="138"/>
      <c r="I28" s="138"/>
      <c r="J28" s="138"/>
      <c r="K28" s="138"/>
    </row>
    <row r="29" spans="1:42" hidden="1" x14ac:dyDescent="0.25">
      <c r="B29" s="138"/>
      <c r="C29" s="138"/>
      <c r="D29" s="138"/>
      <c r="E29" s="138"/>
      <c r="F29" s="138"/>
      <c r="G29" s="138"/>
      <c r="H29" s="138"/>
      <c r="I29" s="138"/>
      <c r="J29" s="138"/>
      <c r="K29" s="138"/>
    </row>
    <row r="30" spans="1:42" ht="15" hidden="1" customHeight="1" x14ac:dyDescent="0.25">
      <c r="B30" s="138"/>
      <c r="C30" s="138"/>
      <c r="D30" s="138"/>
      <c r="E30" s="138"/>
      <c r="F30" s="138"/>
      <c r="G30" s="138"/>
      <c r="H30" s="138"/>
      <c r="I30" s="138"/>
      <c r="J30" s="138"/>
      <c r="K30" s="138"/>
    </row>
    <row r="31" spans="1:42" ht="36.75" hidden="1" customHeight="1" x14ac:dyDescent="0.25">
      <c r="B31" s="138"/>
      <c r="C31" s="138"/>
      <c r="D31" s="138"/>
      <c r="E31" s="138"/>
      <c r="F31" s="138"/>
      <c r="G31" s="138"/>
      <c r="H31" s="138"/>
      <c r="I31" s="138"/>
      <c r="J31" s="138"/>
      <c r="K31" s="138"/>
    </row>
    <row r="32" spans="1:42" ht="15" hidden="1" customHeight="1" x14ac:dyDescent="0.25">
      <c r="B32" s="123"/>
      <c r="C32" s="123"/>
      <c r="D32" s="123"/>
      <c r="E32" s="123"/>
      <c r="F32" s="123"/>
      <c r="G32" s="123"/>
      <c r="H32" s="123"/>
      <c r="I32" s="123"/>
      <c r="J32" s="123"/>
      <c r="K32" s="123"/>
    </row>
    <row r="33" spans="2:11" hidden="1" x14ac:dyDescent="0.25">
      <c r="B33" s="123"/>
      <c r="C33" s="123"/>
      <c r="D33" s="123"/>
      <c r="E33" s="123"/>
      <c r="F33" s="123"/>
      <c r="G33" s="123"/>
      <c r="H33" s="123"/>
      <c r="I33" s="123"/>
      <c r="J33" s="123"/>
      <c r="K33" s="123"/>
    </row>
    <row r="34" spans="2:11" hidden="1" x14ac:dyDescent="0.25">
      <c r="H34" s="37"/>
      <c r="I34" s="37"/>
    </row>
    <row r="35" spans="2:11" hidden="1" x14ac:dyDescent="0.25">
      <c r="H35" s="37"/>
      <c r="I35" s="37"/>
    </row>
    <row r="36" spans="2:11" hidden="1" x14ac:dyDescent="0.25">
      <c r="H36" s="37"/>
      <c r="I36" s="37"/>
    </row>
    <row r="37" spans="2:11" hidden="1" x14ac:dyDescent="0.25">
      <c r="E37" s="37"/>
      <c r="F37">
        <v>6391</v>
      </c>
      <c r="G37" s="37">
        <v>42592.78</v>
      </c>
      <c r="H37" s="37"/>
      <c r="I37" s="37">
        <v>6198.81</v>
      </c>
      <c r="J37" s="37"/>
    </row>
    <row r="38" spans="2:11" hidden="1" x14ac:dyDescent="0.25">
      <c r="F38">
        <v>6393</v>
      </c>
      <c r="G38" s="37">
        <v>132289.15</v>
      </c>
      <c r="H38" s="37"/>
      <c r="I38" s="37">
        <v>211150.51</v>
      </c>
      <c r="J38" s="37"/>
    </row>
    <row r="39" spans="2:11" hidden="1" x14ac:dyDescent="0.25">
      <c r="G39" s="37"/>
      <c r="H39" s="37"/>
      <c r="I39" s="37"/>
      <c r="J39" s="37"/>
    </row>
    <row r="40" spans="2:11" hidden="1" x14ac:dyDescent="0.25">
      <c r="F40">
        <v>6711</v>
      </c>
      <c r="G40" s="37">
        <v>161823.04000000001</v>
      </c>
      <c r="H40" s="37">
        <v>524934</v>
      </c>
      <c r="I40" s="37">
        <v>232817.98</v>
      </c>
      <c r="J40" s="37"/>
    </row>
    <row r="41" spans="2:11" hidden="1" x14ac:dyDescent="0.25">
      <c r="F41">
        <v>6712</v>
      </c>
      <c r="G41" s="37">
        <v>46650</v>
      </c>
      <c r="H41" s="37">
        <v>127310.5</v>
      </c>
      <c r="I41" s="37">
        <v>45348</v>
      </c>
      <c r="J41" s="37"/>
    </row>
    <row r="42" spans="2:11" hidden="1" x14ac:dyDescent="0.25">
      <c r="G42" s="37">
        <f>SUM(G37:G41)</f>
        <v>383354.97</v>
      </c>
      <c r="H42" s="37">
        <f>H40+H41</f>
        <v>652244.5</v>
      </c>
      <c r="I42" s="37">
        <f>SUM(I37:I41)</f>
        <v>495515.30000000005</v>
      </c>
      <c r="J42" s="37"/>
    </row>
    <row r="43" spans="2:11" hidden="1" x14ac:dyDescent="0.25">
      <c r="G43" s="37">
        <v>-2768031.2</v>
      </c>
      <c r="H43" s="37"/>
      <c r="I43" s="37">
        <f>SUM(I37:I42)</f>
        <v>991030.60000000009</v>
      </c>
      <c r="J43" s="37"/>
    </row>
    <row r="44" spans="2:11" hidden="1" x14ac:dyDescent="0.25">
      <c r="G44" s="37">
        <f>G43+G37+G38+G40+G41</f>
        <v>-2384676.2300000004</v>
      </c>
      <c r="H44" s="37"/>
      <c r="I44" s="37">
        <v>2827461.41</v>
      </c>
      <c r="J44" s="37"/>
    </row>
    <row r="45" spans="2:11" hidden="1" x14ac:dyDescent="0.25">
      <c r="G45" s="37"/>
      <c r="H45" s="37">
        <v>2826362.8799999999</v>
      </c>
      <c r="I45" s="37">
        <f>I43+I44</f>
        <v>3818492.0100000002</v>
      </c>
      <c r="J45" s="37"/>
    </row>
    <row r="46" spans="2:11" hidden="1" x14ac:dyDescent="0.25">
      <c r="G46" s="37">
        <f>G42-G44</f>
        <v>2768031.2</v>
      </c>
      <c r="H46" s="37">
        <f>H45+H42</f>
        <v>3478607.38</v>
      </c>
      <c r="I46" s="37"/>
      <c r="J46" s="37"/>
    </row>
    <row r="47" spans="2:11" hidden="1" x14ac:dyDescent="0.25">
      <c r="G47" s="37"/>
      <c r="H47" s="37"/>
      <c r="I47" s="37"/>
      <c r="J47" s="37"/>
    </row>
    <row r="48" spans="2:11" hidden="1" x14ac:dyDescent="0.25">
      <c r="G48" s="37"/>
      <c r="H48" s="37"/>
      <c r="I48" s="37"/>
      <c r="J48" s="37"/>
    </row>
  </sheetData>
  <mergeCells count="26">
    <mergeCell ref="B32:K33"/>
    <mergeCell ref="B15:F15"/>
    <mergeCell ref="B24:F24"/>
    <mergeCell ref="B3:D3"/>
    <mergeCell ref="B23:F23"/>
    <mergeCell ref="B18:F18"/>
    <mergeCell ref="B19:F19"/>
    <mergeCell ref="B21:F21"/>
    <mergeCell ref="B22:F22"/>
    <mergeCell ref="B20:F20"/>
    <mergeCell ref="B26:K26"/>
    <mergeCell ref="B29:K29"/>
    <mergeCell ref="B28:K28"/>
    <mergeCell ref="B30:K31"/>
    <mergeCell ref="B17:F17"/>
    <mergeCell ref="B1:K1"/>
    <mergeCell ref="B2:K2"/>
    <mergeCell ref="B4:K4"/>
    <mergeCell ref="B13:F13"/>
    <mergeCell ref="B14:F14"/>
    <mergeCell ref="B8:F8"/>
    <mergeCell ref="B9:F9"/>
    <mergeCell ref="B10:F10"/>
    <mergeCell ref="B6:F6"/>
    <mergeCell ref="B7:F7"/>
    <mergeCell ref="B11:F11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0"/>
  <sheetViews>
    <sheetView showGridLines="0" topLeftCell="A87" zoomScale="85" zoomScaleNormal="85" workbookViewId="0">
      <selection activeCell="E8" sqref="E8"/>
    </sheetView>
  </sheetViews>
  <sheetFormatPr defaultColWidth="0" defaultRowHeight="12.75" zeroHeight="1" x14ac:dyDescent="0.2"/>
  <cols>
    <col min="1" max="1" width="5.42578125" style="78" customWidth="1"/>
    <col min="2" max="2" width="87.140625" style="78" customWidth="1"/>
    <col min="3" max="4" width="25.28515625" style="78" customWidth="1"/>
    <col min="5" max="5" width="25.28515625" style="81" customWidth="1"/>
    <col min="6" max="7" width="15.7109375" style="78" customWidth="1"/>
    <col min="8" max="8" width="9.140625" style="78" customWidth="1"/>
    <col min="9" max="16384" width="9.140625" style="78" hidden="1"/>
  </cols>
  <sheetData>
    <row r="1" spans="1:7" ht="18" customHeight="1" x14ac:dyDescent="0.2">
      <c r="A1" s="76"/>
      <c r="B1" s="76"/>
      <c r="C1" s="76"/>
      <c r="D1" s="76"/>
      <c r="E1" s="77"/>
      <c r="F1" s="76"/>
    </row>
    <row r="2" spans="1:7" ht="15.75" customHeight="1" x14ac:dyDescent="0.2">
      <c r="A2" s="142" t="s">
        <v>12</v>
      </c>
      <c r="B2" s="142"/>
      <c r="C2" s="142"/>
      <c r="D2" s="142"/>
      <c r="E2" s="142"/>
      <c r="F2" s="142"/>
      <c r="G2" s="142"/>
    </row>
    <row r="3" spans="1:7" x14ac:dyDescent="0.2">
      <c r="A3" s="142" t="s">
        <v>47</v>
      </c>
      <c r="B3" s="142"/>
      <c r="C3" s="142"/>
      <c r="D3" s="142"/>
      <c r="E3" s="142"/>
      <c r="F3" s="142"/>
      <c r="G3" s="142"/>
    </row>
    <row r="4" spans="1:7" ht="18" customHeight="1" x14ac:dyDescent="0.2">
      <c r="A4" s="142" t="s">
        <v>15</v>
      </c>
      <c r="B4" s="142"/>
      <c r="C4" s="142"/>
      <c r="D4" s="142"/>
      <c r="E4" s="142"/>
      <c r="F4" s="142"/>
      <c r="G4" s="142"/>
    </row>
    <row r="5" spans="1:7" x14ac:dyDescent="0.2">
      <c r="A5" s="76"/>
      <c r="B5" s="76"/>
      <c r="C5" s="76"/>
      <c r="D5" s="76"/>
      <c r="E5" s="73"/>
      <c r="F5" s="3"/>
    </row>
    <row r="6" spans="1:7" ht="15.75" customHeight="1" x14ac:dyDescent="0.2">
      <c r="A6" s="79"/>
      <c r="B6" s="79"/>
      <c r="C6" s="79"/>
      <c r="D6" s="79"/>
      <c r="E6" s="79"/>
      <c r="F6" s="79"/>
      <c r="G6" s="79"/>
    </row>
    <row r="7" spans="1:7" x14ac:dyDescent="0.2">
      <c r="A7" s="76"/>
      <c r="B7" s="76"/>
      <c r="C7" s="76"/>
      <c r="D7" s="76"/>
      <c r="E7" s="73"/>
      <c r="F7" s="3"/>
    </row>
    <row r="8" spans="1:7" ht="25.5" x14ac:dyDescent="0.2">
      <c r="A8" s="140" t="s">
        <v>7</v>
      </c>
      <c r="B8" s="141"/>
      <c r="C8" s="19" t="s">
        <v>50</v>
      </c>
      <c r="D8" s="19" t="s">
        <v>254</v>
      </c>
      <c r="E8" s="74" t="s">
        <v>255</v>
      </c>
      <c r="F8" s="19" t="s">
        <v>14</v>
      </c>
      <c r="G8" s="19" t="s">
        <v>33</v>
      </c>
    </row>
    <row r="9" spans="1:7" ht="16.5" customHeight="1" x14ac:dyDescent="0.2">
      <c r="A9" s="140">
        <v>1</v>
      </c>
      <c r="B9" s="141"/>
      <c r="C9" s="19">
        <v>2</v>
      </c>
      <c r="D9" s="19">
        <v>3</v>
      </c>
      <c r="E9" s="75">
        <v>5</v>
      </c>
      <c r="F9" s="19" t="s">
        <v>16</v>
      </c>
      <c r="G9" s="19" t="s">
        <v>17</v>
      </c>
    </row>
    <row r="10" spans="1:7" x14ac:dyDescent="0.2">
      <c r="A10" s="5"/>
      <c r="B10" s="5" t="s">
        <v>18</v>
      </c>
      <c r="C10" s="82">
        <f>SUM(C11)</f>
        <v>3322976.71</v>
      </c>
      <c r="D10" s="40">
        <f>SUM(D11)</f>
        <v>4024150.11</v>
      </c>
      <c r="E10" s="82">
        <f>SUM(E11)</f>
        <v>3703068.94</v>
      </c>
      <c r="F10" s="84">
        <f>E10/C10*100</f>
        <v>111.43830556669776</v>
      </c>
      <c r="G10" s="84">
        <f>E10/D10*100</f>
        <v>92.021143316644313</v>
      </c>
    </row>
    <row r="11" spans="1:7" x14ac:dyDescent="0.2">
      <c r="A11" s="5">
        <v>6</v>
      </c>
      <c r="B11" s="5" t="s">
        <v>2</v>
      </c>
      <c r="C11" s="82">
        <v>3322976.71</v>
      </c>
      <c r="D11" s="40">
        <v>4024150.11</v>
      </c>
      <c r="E11" s="82">
        <v>3703068.94</v>
      </c>
      <c r="F11" s="84">
        <f t="shared" ref="F11:F39" si="0">E11/C11*100</f>
        <v>111.43830556669776</v>
      </c>
      <c r="G11" s="84">
        <f t="shared" ref="G11:G37" si="1">E11/D11*100</f>
        <v>92.021143316644313</v>
      </c>
    </row>
    <row r="12" spans="1:7" x14ac:dyDescent="0.2">
      <c r="A12" s="5">
        <v>63</v>
      </c>
      <c r="B12" s="5" t="s">
        <v>19</v>
      </c>
      <c r="C12" s="82">
        <v>3019477.37</v>
      </c>
      <c r="D12" s="40">
        <v>3660910.98</v>
      </c>
      <c r="E12" s="82">
        <v>3410261.78</v>
      </c>
      <c r="F12" s="84">
        <f t="shared" si="0"/>
        <v>112.94212084126332</v>
      </c>
      <c r="G12" s="84">
        <f t="shared" si="1"/>
        <v>93.15336534077646</v>
      </c>
    </row>
    <row r="13" spans="1:7" x14ac:dyDescent="0.2">
      <c r="A13" s="5">
        <v>633</v>
      </c>
      <c r="B13" s="5" t="s">
        <v>212</v>
      </c>
      <c r="C13" s="82">
        <v>0</v>
      </c>
      <c r="D13" s="40">
        <v>0</v>
      </c>
      <c r="E13" s="82">
        <v>0</v>
      </c>
      <c r="F13" s="84" t="s">
        <v>55</v>
      </c>
      <c r="G13" s="84" t="s">
        <v>55</v>
      </c>
    </row>
    <row r="14" spans="1:7" x14ac:dyDescent="0.2">
      <c r="A14" s="7">
        <v>6331</v>
      </c>
      <c r="B14" s="7" t="s">
        <v>222</v>
      </c>
      <c r="C14" s="80">
        <v>0</v>
      </c>
      <c r="D14" s="39">
        <v>0</v>
      </c>
      <c r="E14" s="80">
        <v>0</v>
      </c>
      <c r="F14" s="83" t="s">
        <v>55</v>
      </c>
      <c r="G14" s="83" t="s">
        <v>55</v>
      </c>
    </row>
    <row r="15" spans="1:7" x14ac:dyDescent="0.2">
      <c r="A15" s="5">
        <v>634</v>
      </c>
      <c r="B15" s="5" t="s">
        <v>213</v>
      </c>
      <c r="C15" s="82">
        <v>0</v>
      </c>
      <c r="D15" s="40">
        <v>0</v>
      </c>
      <c r="E15" s="82">
        <v>0</v>
      </c>
      <c r="F15" s="84" t="s">
        <v>55</v>
      </c>
      <c r="G15" s="84" t="s">
        <v>55</v>
      </c>
    </row>
    <row r="16" spans="1:7" x14ac:dyDescent="0.2">
      <c r="A16" s="7">
        <v>6341</v>
      </c>
      <c r="B16" s="7" t="s">
        <v>223</v>
      </c>
      <c r="C16" s="80">
        <v>0</v>
      </c>
      <c r="D16" s="39">
        <v>0</v>
      </c>
      <c r="E16" s="80">
        <v>0</v>
      </c>
      <c r="F16" s="83" t="s">
        <v>55</v>
      </c>
      <c r="G16" s="83" t="s">
        <v>55</v>
      </c>
    </row>
    <row r="17" spans="1:7" x14ac:dyDescent="0.2">
      <c r="A17" s="5">
        <v>636</v>
      </c>
      <c r="B17" s="5" t="s">
        <v>214</v>
      </c>
      <c r="C17" s="82">
        <v>2802128.05</v>
      </c>
      <c r="D17" s="40">
        <v>0</v>
      </c>
      <c r="E17" s="82">
        <v>33081049.77</v>
      </c>
      <c r="F17" s="84">
        <f t="shared" si="0"/>
        <v>1180.5688098372236</v>
      </c>
      <c r="G17" s="84">
        <v>100</v>
      </c>
    </row>
    <row r="18" spans="1:7" x14ac:dyDescent="0.2">
      <c r="A18" s="7">
        <v>6361</v>
      </c>
      <c r="B18" s="7" t="s">
        <v>224</v>
      </c>
      <c r="C18" s="80">
        <v>2801144.21</v>
      </c>
      <c r="D18" s="39">
        <v>0</v>
      </c>
      <c r="E18" s="80">
        <v>3013680.15</v>
      </c>
      <c r="F18" s="83">
        <f t="shared" si="0"/>
        <v>107.5874686937307</v>
      </c>
      <c r="G18" s="83" t="s">
        <v>55</v>
      </c>
    </row>
    <row r="19" spans="1:7" x14ac:dyDescent="0.2">
      <c r="A19" s="7">
        <v>6362</v>
      </c>
      <c r="B19" s="7" t="s">
        <v>225</v>
      </c>
      <c r="C19" s="80">
        <v>983.84</v>
      </c>
      <c r="D19" s="39">
        <v>0</v>
      </c>
      <c r="E19" s="80">
        <v>67369.62</v>
      </c>
      <c r="F19" s="83">
        <f t="shared" si="0"/>
        <v>6847.6195316311587</v>
      </c>
      <c r="G19" s="83" t="s">
        <v>55</v>
      </c>
    </row>
    <row r="20" spans="1:7" x14ac:dyDescent="0.2">
      <c r="A20" s="5">
        <v>638</v>
      </c>
      <c r="B20" s="5" t="s">
        <v>215</v>
      </c>
      <c r="C20" s="82">
        <v>0</v>
      </c>
      <c r="D20" s="40">
        <v>0</v>
      </c>
      <c r="E20" s="82">
        <v>0</v>
      </c>
      <c r="F20" s="84" t="s">
        <v>55</v>
      </c>
      <c r="G20" s="84" t="s">
        <v>55</v>
      </c>
    </row>
    <row r="21" spans="1:7" x14ac:dyDescent="0.2">
      <c r="A21" s="7">
        <v>6381</v>
      </c>
      <c r="B21" s="7" t="s">
        <v>226</v>
      </c>
      <c r="C21" s="80">
        <v>0</v>
      </c>
      <c r="D21" s="39">
        <v>0</v>
      </c>
      <c r="E21" s="80">
        <v>0</v>
      </c>
      <c r="F21" s="83" t="s">
        <v>55</v>
      </c>
      <c r="G21" s="83" t="s">
        <v>55</v>
      </c>
    </row>
    <row r="22" spans="1:7" x14ac:dyDescent="0.2">
      <c r="A22" s="5">
        <v>639</v>
      </c>
      <c r="B22" s="5" t="s">
        <v>216</v>
      </c>
      <c r="C22" s="82">
        <v>217349.32</v>
      </c>
      <c r="D22" s="40">
        <v>0</v>
      </c>
      <c r="E22" s="82">
        <v>329212.01</v>
      </c>
      <c r="F22" s="84">
        <f t="shared" si="0"/>
        <v>151.46677707572306</v>
      </c>
      <c r="G22" s="84" t="s">
        <v>55</v>
      </c>
    </row>
    <row r="23" spans="1:7" x14ac:dyDescent="0.2">
      <c r="A23" s="7">
        <v>6391</v>
      </c>
      <c r="B23" s="7" t="s">
        <v>227</v>
      </c>
      <c r="C23" s="80">
        <v>6198.81</v>
      </c>
      <c r="D23" s="39">
        <v>0</v>
      </c>
      <c r="E23" s="80">
        <v>0</v>
      </c>
      <c r="F23" s="83">
        <f t="shared" si="0"/>
        <v>0</v>
      </c>
      <c r="G23" s="83" t="s">
        <v>55</v>
      </c>
    </row>
    <row r="24" spans="1:7" x14ac:dyDescent="0.2">
      <c r="A24" s="7">
        <v>6393</v>
      </c>
      <c r="B24" s="7" t="s">
        <v>228</v>
      </c>
      <c r="C24" s="80">
        <v>211150.51</v>
      </c>
      <c r="D24" s="39">
        <v>0</v>
      </c>
      <c r="E24" s="80">
        <v>329212.01</v>
      </c>
      <c r="F24" s="83">
        <f t="shared" si="0"/>
        <v>155.91343350295483</v>
      </c>
      <c r="G24" s="83">
        <v>100</v>
      </c>
    </row>
    <row r="25" spans="1:7" x14ac:dyDescent="0.2">
      <c r="A25" s="5">
        <v>64</v>
      </c>
      <c r="B25" s="5" t="s">
        <v>207</v>
      </c>
      <c r="C25" s="82">
        <v>8.08</v>
      </c>
      <c r="D25" s="40">
        <v>20</v>
      </c>
      <c r="E25" s="82">
        <v>8.75</v>
      </c>
      <c r="F25" s="84" t="s">
        <v>55</v>
      </c>
      <c r="G25" s="84">
        <f t="shared" si="1"/>
        <v>43.75</v>
      </c>
    </row>
    <row r="26" spans="1:7" x14ac:dyDescent="0.2">
      <c r="A26" s="5">
        <v>641</v>
      </c>
      <c r="B26" s="5" t="s">
        <v>217</v>
      </c>
      <c r="C26" s="82">
        <v>8.08</v>
      </c>
      <c r="D26" s="40">
        <v>0</v>
      </c>
      <c r="E26" s="82">
        <v>8.75</v>
      </c>
      <c r="F26" s="84" t="s">
        <v>55</v>
      </c>
      <c r="G26" s="84">
        <v>100</v>
      </c>
    </row>
    <row r="27" spans="1:7" x14ac:dyDescent="0.2">
      <c r="A27" s="7">
        <v>6413</v>
      </c>
      <c r="B27" s="7" t="s">
        <v>229</v>
      </c>
      <c r="C27" s="80">
        <v>8.08</v>
      </c>
      <c r="D27" s="39">
        <v>0</v>
      </c>
      <c r="E27" s="80">
        <v>8.75</v>
      </c>
      <c r="F27" s="83" t="s">
        <v>55</v>
      </c>
      <c r="G27" s="83">
        <v>100</v>
      </c>
    </row>
    <row r="28" spans="1:7" x14ac:dyDescent="0.2">
      <c r="A28" s="5">
        <v>65</v>
      </c>
      <c r="B28" s="5" t="s">
        <v>208</v>
      </c>
      <c r="C28" s="82">
        <v>5656.25</v>
      </c>
      <c r="D28" s="40">
        <v>0</v>
      </c>
      <c r="E28" s="82">
        <v>4002.39</v>
      </c>
      <c r="F28" s="84">
        <f t="shared" si="0"/>
        <v>70.760486187845302</v>
      </c>
      <c r="G28" s="84">
        <v>100</v>
      </c>
    </row>
    <row r="29" spans="1:7" x14ac:dyDescent="0.2">
      <c r="A29" s="5">
        <v>652</v>
      </c>
      <c r="B29" s="5" t="s">
        <v>218</v>
      </c>
      <c r="C29" s="82">
        <v>5656.25</v>
      </c>
      <c r="D29" s="40">
        <v>0</v>
      </c>
      <c r="E29" s="82">
        <v>4002.39</v>
      </c>
      <c r="F29" s="84">
        <f t="shared" si="0"/>
        <v>70.760486187845302</v>
      </c>
      <c r="G29" s="84">
        <v>100</v>
      </c>
    </row>
    <row r="30" spans="1:7" x14ac:dyDescent="0.2">
      <c r="A30" s="7">
        <v>6526</v>
      </c>
      <c r="B30" s="7" t="s">
        <v>230</v>
      </c>
      <c r="C30" s="80">
        <v>5656.25</v>
      </c>
      <c r="D30" s="39">
        <v>0</v>
      </c>
      <c r="E30" s="80">
        <v>4002.39</v>
      </c>
      <c r="F30" s="83">
        <f t="shared" si="0"/>
        <v>70.760486187845302</v>
      </c>
      <c r="G30" s="83" t="s">
        <v>55</v>
      </c>
    </row>
    <row r="31" spans="1:7" ht="25.5" x14ac:dyDescent="0.2">
      <c r="A31" s="5">
        <v>66</v>
      </c>
      <c r="B31" s="5" t="s">
        <v>209</v>
      </c>
      <c r="C31" s="82">
        <v>19669.03</v>
      </c>
      <c r="D31" s="40">
        <v>28492.39</v>
      </c>
      <c r="E31" s="82">
        <v>18665.41</v>
      </c>
      <c r="F31" s="84">
        <f t="shared" si="0"/>
        <v>94.897460627189048</v>
      </c>
      <c r="G31" s="84">
        <f t="shared" si="1"/>
        <v>65.510159028428291</v>
      </c>
    </row>
    <row r="32" spans="1:7" x14ac:dyDescent="0.2">
      <c r="A32" s="5">
        <v>661</v>
      </c>
      <c r="B32" s="5" t="s">
        <v>20</v>
      </c>
      <c r="C32" s="82">
        <v>13593.53</v>
      </c>
      <c r="D32" s="40">
        <v>0</v>
      </c>
      <c r="E32" s="82">
        <v>17435.14</v>
      </c>
      <c r="F32" s="84">
        <f t="shared" si="0"/>
        <v>128.26057690680784</v>
      </c>
      <c r="G32" s="84">
        <v>100</v>
      </c>
    </row>
    <row r="33" spans="1:7" x14ac:dyDescent="0.2">
      <c r="A33" s="7">
        <v>6615</v>
      </c>
      <c r="B33" s="7" t="s">
        <v>231</v>
      </c>
      <c r="C33" s="80">
        <v>13593.53</v>
      </c>
      <c r="D33" s="39">
        <v>0</v>
      </c>
      <c r="E33" s="80">
        <v>17435.14</v>
      </c>
      <c r="F33" s="83">
        <f t="shared" si="0"/>
        <v>128.26057690680784</v>
      </c>
      <c r="G33" s="83" t="s">
        <v>55</v>
      </c>
    </row>
    <row r="34" spans="1:7" ht="25.5" x14ac:dyDescent="0.2">
      <c r="A34" s="5">
        <v>663</v>
      </c>
      <c r="B34" s="5" t="s">
        <v>219</v>
      </c>
      <c r="C34" s="82">
        <v>6075.5</v>
      </c>
      <c r="D34" s="40">
        <v>0</v>
      </c>
      <c r="E34" s="82">
        <v>1230.27</v>
      </c>
      <c r="F34" s="84">
        <f t="shared" si="0"/>
        <v>20.249691383425233</v>
      </c>
      <c r="G34" s="84">
        <v>100</v>
      </c>
    </row>
    <row r="35" spans="1:7" x14ac:dyDescent="0.2">
      <c r="A35" s="7">
        <v>6631</v>
      </c>
      <c r="B35" s="7" t="s">
        <v>232</v>
      </c>
      <c r="C35" s="80">
        <v>6075.5</v>
      </c>
      <c r="D35" s="39">
        <v>0</v>
      </c>
      <c r="E35" s="80">
        <v>1230.27</v>
      </c>
      <c r="F35" s="83">
        <f t="shared" si="0"/>
        <v>20.249691383425233</v>
      </c>
      <c r="G35" s="83" t="s">
        <v>55</v>
      </c>
    </row>
    <row r="36" spans="1:7" x14ac:dyDescent="0.2">
      <c r="A36" s="5">
        <v>67</v>
      </c>
      <c r="B36" s="5" t="s">
        <v>210</v>
      </c>
      <c r="C36" s="82">
        <v>278165.98</v>
      </c>
      <c r="D36" s="40">
        <v>0</v>
      </c>
      <c r="E36" s="82">
        <v>0</v>
      </c>
      <c r="F36" s="84">
        <f t="shared" si="0"/>
        <v>0</v>
      </c>
      <c r="G36" s="84">
        <v>100</v>
      </c>
    </row>
    <row r="37" spans="1:7" x14ac:dyDescent="0.2">
      <c r="A37" s="5">
        <v>671</v>
      </c>
      <c r="B37" s="5" t="s">
        <v>220</v>
      </c>
      <c r="C37" s="82">
        <v>278165.98</v>
      </c>
      <c r="D37" s="40">
        <v>334726.74</v>
      </c>
      <c r="E37" s="82">
        <v>0</v>
      </c>
      <c r="F37" s="84">
        <f t="shared" si="0"/>
        <v>0</v>
      </c>
      <c r="G37" s="84">
        <f t="shared" si="1"/>
        <v>0</v>
      </c>
    </row>
    <row r="38" spans="1:7" x14ac:dyDescent="0.2">
      <c r="A38" s="7">
        <v>6711</v>
      </c>
      <c r="B38" s="7" t="s">
        <v>233</v>
      </c>
      <c r="C38" s="80">
        <v>232817.98</v>
      </c>
      <c r="D38" s="80">
        <v>0</v>
      </c>
      <c r="E38" s="80">
        <v>266580.11</v>
      </c>
      <c r="F38" s="83">
        <f t="shared" si="0"/>
        <v>114.50151315632924</v>
      </c>
      <c r="G38" s="83" t="s">
        <v>55</v>
      </c>
    </row>
    <row r="39" spans="1:7" x14ac:dyDescent="0.2">
      <c r="A39" s="7">
        <v>6712</v>
      </c>
      <c r="B39" s="7" t="s">
        <v>234</v>
      </c>
      <c r="C39" s="80">
        <v>45348</v>
      </c>
      <c r="D39" s="80">
        <v>0</v>
      </c>
      <c r="E39" s="80">
        <v>3550.5</v>
      </c>
      <c r="F39" s="83">
        <f t="shared" si="0"/>
        <v>7.8294522360412806</v>
      </c>
      <c r="G39" s="83" t="s">
        <v>55</v>
      </c>
    </row>
    <row r="40" spans="1:7" x14ac:dyDescent="0.2">
      <c r="A40" s="5">
        <v>68</v>
      </c>
      <c r="B40" s="5" t="s">
        <v>211</v>
      </c>
      <c r="C40" s="82">
        <v>0</v>
      </c>
      <c r="D40" s="40">
        <v>0</v>
      </c>
      <c r="E40" s="82">
        <v>0</v>
      </c>
      <c r="F40" s="84" t="s">
        <v>55</v>
      </c>
      <c r="G40" s="84" t="s">
        <v>55</v>
      </c>
    </row>
    <row r="41" spans="1:7" x14ac:dyDescent="0.2">
      <c r="A41" s="5">
        <v>683</v>
      </c>
      <c r="B41" s="5" t="s">
        <v>221</v>
      </c>
      <c r="C41" s="82">
        <v>0</v>
      </c>
      <c r="D41" s="40">
        <v>0</v>
      </c>
      <c r="E41" s="82">
        <v>0</v>
      </c>
      <c r="F41" s="84" t="s">
        <v>55</v>
      </c>
      <c r="G41" s="84" t="s">
        <v>55</v>
      </c>
    </row>
    <row r="42" spans="1:7" x14ac:dyDescent="0.2">
      <c r="A42" s="7">
        <v>6831</v>
      </c>
      <c r="B42" s="7" t="s">
        <v>221</v>
      </c>
      <c r="C42" s="80">
        <v>0</v>
      </c>
      <c r="D42" s="39">
        <v>0</v>
      </c>
      <c r="E42" s="80">
        <v>0</v>
      </c>
      <c r="F42" s="83" t="s">
        <v>55</v>
      </c>
      <c r="G42" s="83" t="s">
        <v>55</v>
      </c>
    </row>
    <row r="43" spans="1:7" ht="15.75" customHeight="1" x14ac:dyDescent="0.2"/>
    <row r="44" spans="1:7" ht="25.5" x14ac:dyDescent="0.2">
      <c r="A44" s="140" t="s">
        <v>7</v>
      </c>
      <c r="B44" s="141"/>
      <c r="C44" s="19" t="s">
        <v>50</v>
      </c>
      <c r="D44" s="19" t="s">
        <v>254</v>
      </c>
      <c r="E44" s="74" t="s">
        <v>255</v>
      </c>
      <c r="F44" s="19" t="s">
        <v>14</v>
      </c>
      <c r="G44" s="19" t="s">
        <v>33</v>
      </c>
    </row>
    <row r="45" spans="1:7" ht="12.75" customHeight="1" x14ac:dyDescent="0.2">
      <c r="A45" s="140">
        <v>1</v>
      </c>
      <c r="B45" s="141"/>
      <c r="C45" s="19">
        <v>2</v>
      </c>
      <c r="D45" s="19">
        <v>3</v>
      </c>
      <c r="E45" s="75">
        <v>5</v>
      </c>
      <c r="F45" s="19" t="s">
        <v>16</v>
      </c>
      <c r="G45" s="19" t="s">
        <v>17</v>
      </c>
    </row>
    <row r="46" spans="1:7" x14ac:dyDescent="0.2">
      <c r="A46" s="5"/>
      <c r="B46" s="5" t="s">
        <v>8</v>
      </c>
      <c r="C46" s="82">
        <f>SUM(C47,C100)</f>
        <v>3389228.09</v>
      </c>
      <c r="D46" s="40">
        <f>SUM(D47,D100)</f>
        <v>4024150.11</v>
      </c>
      <c r="E46" s="82">
        <f>SUM(E47,E100)</f>
        <v>3948100.15</v>
      </c>
      <c r="F46" s="83">
        <f t="shared" ref="F46:F107" si="2">E46/C46*100</f>
        <v>116.48965620369327</v>
      </c>
      <c r="G46" s="83">
        <f t="shared" ref="G46:G104" si="3">E46/D46*100</f>
        <v>98.110160955203526</v>
      </c>
    </row>
    <row r="47" spans="1:7" x14ac:dyDescent="0.2">
      <c r="A47" s="5">
        <v>3</v>
      </c>
      <c r="B47" s="5" t="s">
        <v>3</v>
      </c>
      <c r="C47" s="82">
        <v>3263012.27</v>
      </c>
      <c r="D47" s="40">
        <v>3869476.78</v>
      </c>
      <c r="E47" s="82">
        <v>3859310.54</v>
      </c>
      <c r="F47" s="84">
        <f t="shared" si="2"/>
        <v>118.27447219498197</v>
      </c>
      <c r="G47" s="84">
        <f t="shared" si="3"/>
        <v>99.737270939250863</v>
      </c>
    </row>
    <row r="48" spans="1:7" x14ac:dyDescent="0.2">
      <c r="A48" s="5">
        <v>31</v>
      </c>
      <c r="B48" s="5" t="s">
        <v>4</v>
      </c>
      <c r="C48" s="82">
        <v>2634097.42</v>
      </c>
      <c r="D48" s="40">
        <v>3185185.29</v>
      </c>
      <c r="E48" s="82">
        <v>3173239.02</v>
      </c>
      <c r="F48" s="84">
        <f t="shared" si="2"/>
        <v>120.46779272119707</v>
      </c>
      <c r="G48" s="84">
        <f t="shared" si="3"/>
        <v>99.624942698388509</v>
      </c>
    </row>
    <row r="49" spans="1:7" x14ac:dyDescent="0.2">
      <c r="A49" s="5">
        <v>311</v>
      </c>
      <c r="B49" s="5" t="s">
        <v>21</v>
      </c>
      <c r="C49" s="82">
        <v>2173928.96</v>
      </c>
      <c r="D49" s="40">
        <v>0</v>
      </c>
      <c r="E49" s="82">
        <v>2634413.4</v>
      </c>
      <c r="F49" s="84">
        <f t="shared" si="2"/>
        <v>121.1821291529232</v>
      </c>
      <c r="G49" s="84" t="s">
        <v>55</v>
      </c>
    </row>
    <row r="50" spans="1:7" x14ac:dyDescent="0.2">
      <c r="A50" s="7">
        <v>3111</v>
      </c>
      <c r="B50" s="7" t="s">
        <v>22</v>
      </c>
      <c r="C50" s="80">
        <v>2076843.48</v>
      </c>
      <c r="D50" s="39">
        <v>0</v>
      </c>
      <c r="E50" s="80">
        <v>2514866.35</v>
      </c>
      <c r="F50" s="83">
        <f t="shared" si="2"/>
        <v>121.09079833016594</v>
      </c>
      <c r="G50" s="83" t="s">
        <v>55</v>
      </c>
    </row>
    <row r="51" spans="1:7" x14ac:dyDescent="0.2">
      <c r="A51" s="7">
        <v>3113</v>
      </c>
      <c r="B51" s="7" t="s">
        <v>104</v>
      </c>
      <c r="C51" s="80">
        <v>20235.79</v>
      </c>
      <c r="D51" s="39">
        <v>0</v>
      </c>
      <c r="E51" s="80">
        <v>28667.08</v>
      </c>
      <c r="F51" s="83">
        <f t="shared" si="2"/>
        <v>141.66523768036731</v>
      </c>
      <c r="G51" s="83" t="s">
        <v>55</v>
      </c>
    </row>
    <row r="52" spans="1:7" x14ac:dyDescent="0.2">
      <c r="A52" s="7">
        <v>3114</v>
      </c>
      <c r="B52" s="7" t="s">
        <v>106</v>
      </c>
      <c r="C52" s="80">
        <v>76849.69</v>
      </c>
      <c r="D52" s="39">
        <v>0</v>
      </c>
      <c r="E52" s="80">
        <v>90879.97</v>
      </c>
      <c r="F52" s="83">
        <f t="shared" si="2"/>
        <v>118.25678151727092</v>
      </c>
      <c r="G52" s="83" t="s">
        <v>55</v>
      </c>
    </row>
    <row r="53" spans="1:7" x14ac:dyDescent="0.2">
      <c r="A53" s="5">
        <v>312</v>
      </c>
      <c r="B53" s="5" t="s">
        <v>108</v>
      </c>
      <c r="C53" s="82">
        <v>105402.03</v>
      </c>
      <c r="D53" s="40">
        <v>0</v>
      </c>
      <c r="E53" s="82">
        <v>110740.78</v>
      </c>
      <c r="F53" s="84">
        <f t="shared" si="2"/>
        <v>105.06513014977037</v>
      </c>
      <c r="G53" s="84" t="s">
        <v>55</v>
      </c>
    </row>
    <row r="54" spans="1:7" x14ac:dyDescent="0.2">
      <c r="A54" s="7">
        <v>3121</v>
      </c>
      <c r="B54" s="7" t="s">
        <v>108</v>
      </c>
      <c r="C54" s="80">
        <v>105402.03</v>
      </c>
      <c r="D54" s="39">
        <v>0</v>
      </c>
      <c r="E54" s="80">
        <v>110740.78</v>
      </c>
      <c r="F54" s="83">
        <f t="shared" si="2"/>
        <v>105.06513014977037</v>
      </c>
      <c r="G54" s="83" t="s">
        <v>55</v>
      </c>
    </row>
    <row r="55" spans="1:7" x14ac:dyDescent="0.2">
      <c r="A55" s="5">
        <v>313</v>
      </c>
      <c r="B55" s="5" t="s">
        <v>235</v>
      </c>
      <c r="C55" s="82">
        <v>354766.43</v>
      </c>
      <c r="D55" s="40">
        <v>0</v>
      </c>
      <c r="E55" s="82">
        <v>428084.84</v>
      </c>
      <c r="F55" s="84">
        <f t="shared" si="2"/>
        <v>120.66667074446701</v>
      </c>
      <c r="G55" s="84" t="s">
        <v>55</v>
      </c>
    </row>
    <row r="56" spans="1:7" x14ac:dyDescent="0.2">
      <c r="A56" s="7">
        <v>3132</v>
      </c>
      <c r="B56" s="7" t="s">
        <v>110</v>
      </c>
      <c r="C56" s="80">
        <v>354766.43</v>
      </c>
      <c r="D56" s="39">
        <v>0</v>
      </c>
      <c r="E56" s="80">
        <v>428084.84</v>
      </c>
      <c r="F56" s="83">
        <f t="shared" si="2"/>
        <v>120.66667074446701</v>
      </c>
      <c r="G56" s="83" t="s">
        <v>55</v>
      </c>
    </row>
    <row r="57" spans="1:7" x14ac:dyDescent="0.2">
      <c r="A57" s="7">
        <v>3133</v>
      </c>
      <c r="B57" s="7" t="s">
        <v>112</v>
      </c>
      <c r="C57" s="80">
        <v>0</v>
      </c>
      <c r="D57" s="39">
        <v>0</v>
      </c>
      <c r="E57" s="80">
        <v>0</v>
      </c>
      <c r="F57" s="83" t="s">
        <v>55</v>
      </c>
      <c r="G57" s="83" t="s">
        <v>55</v>
      </c>
    </row>
    <row r="58" spans="1:7" x14ac:dyDescent="0.2">
      <c r="A58" s="5">
        <v>32</v>
      </c>
      <c r="B58" s="5" t="s">
        <v>13</v>
      </c>
      <c r="C58" s="82">
        <v>486869.53</v>
      </c>
      <c r="D58" s="40">
        <v>528731.57999999996</v>
      </c>
      <c r="E58" s="82">
        <v>524366.62</v>
      </c>
      <c r="F58" s="84">
        <f t="shared" si="2"/>
        <v>107.70167112326787</v>
      </c>
      <c r="G58" s="84">
        <f t="shared" si="3"/>
        <v>99.174446890424065</v>
      </c>
    </row>
    <row r="59" spans="1:7" x14ac:dyDescent="0.2">
      <c r="A59" s="5">
        <v>321</v>
      </c>
      <c r="B59" s="5" t="s">
        <v>23</v>
      </c>
      <c r="C59" s="82">
        <v>61679.25</v>
      </c>
      <c r="D59" s="40">
        <v>0</v>
      </c>
      <c r="E59" s="82">
        <v>67790.34</v>
      </c>
      <c r="F59" s="84">
        <f t="shared" si="2"/>
        <v>109.90785393791268</v>
      </c>
      <c r="G59" s="84" t="s">
        <v>55</v>
      </c>
    </row>
    <row r="60" spans="1:7" x14ac:dyDescent="0.2">
      <c r="A60" s="7">
        <v>3211</v>
      </c>
      <c r="B60" s="7" t="s">
        <v>24</v>
      </c>
      <c r="C60" s="80">
        <v>10730.56</v>
      </c>
      <c r="D60" s="39">
        <v>0</v>
      </c>
      <c r="E60" s="80">
        <v>8740.48</v>
      </c>
      <c r="F60" s="83">
        <f t="shared" si="2"/>
        <v>81.454090000894638</v>
      </c>
      <c r="G60" s="83" t="s">
        <v>55</v>
      </c>
    </row>
    <row r="61" spans="1:7" x14ac:dyDescent="0.2">
      <c r="A61" s="7">
        <v>3212</v>
      </c>
      <c r="B61" s="7" t="s">
        <v>114</v>
      </c>
      <c r="C61" s="80">
        <v>49703.69</v>
      </c>
      <c r="D61" s="39">
        <v>0</v>
      </c>
      <c r="E61" s="80">
        <v>57569.62</v>
      </c>
      <c r="F61" s="83">
        <f t="shared" si="2"/>
        <v>115.82564594298732</v>
      </c>
      <c r="G61" s="83" t="s">
        <v>55</v>
      </c>
    </row>
    <row r="62" spans="1:7" x14ac:dyDescent="0.2">
      <c r="A62" s="7">
        <v>3213</v>
      </c>
      <c r="B62" s="7" t="s">
        <v>138</v>
      </c>
      <c r="C62" s="80">
        <v>1245</v>
      </c>
      <c r="D62" s="39">
        <v>0</v>
      </c>
      <c r="E62" s="80">
        <v>1375</v>
      </c>
      <c r="F62" s="83">
        <f t="shared" si="2"/>
        <v>110.44176706827309</v>
      </c>
      <c r="G62" s="83" t="s">
        <v>55</v>
      </c>
    </row>
    <row r="63" spans="1:7" x14ac:dyDescent="0.2">
      <c r="A63" s="7">
        <v>3214</v>
      </c>
      <c r="B63" s="7" t="s">
        <v>256</v>
      </c>
      <c r="C63" s="80">
        <v>0</v>
      </c>
      <c r="D63" s="39">
        <v>0</v>
      </c>
      <c r="E63" s="80">
        <v>105.24</v>
      </c>
      <c r="F63" s="83">
        <v>100</v>
      </c>
      <c r="G63" s="83"/>
    </row>
    <row r="64" spans="1:7" x14ac:dyDescent="0.2">
      <c r="A64" s="5">
        <v>322</v>
      </c>
      <c r="B64" s="5" t="s">
        <v>236</v>
      </c>
      <c r="C64" s="82">
        <v>78953.95</v>
      </c>
      <c r="D64" s="40">
        <v>0</v>
      </c>
      <c r="E64" s="82">
        <v>75052.86</v>
      </c>
      <c r="F64" s="84">
        <f t="shared" si="2"/>
        <v>95.059031245428514</v>
      </c>
      <c r="G64" s="84" t="s">
        <v>55</v>
      </c>
    </row>
    <row r="65" spans="1:7" x14ac:dyDescent="0.2">
      <c r="A65" s="7">
        <v>3221</v>
      </c>
      <c r="B65" s="7" t="s">
        <v>128</v>
      </c>
      <c r="C65" s="80">
        <v>31134.14</v>
      </c>
      <c r="D65" s="39">
        <v>0</v>
      </c>
      <c r="E65" s="80">
        <v>28809.93</v>
      </c>
      <c r="F65" s="83">
        <f t="shared" si="2"/>
        <v>92.534850810075369</v>
      </c>
      <c r="G65" s="83" t="s">
        <v>55</v>
      </c>
    </row>
    <row r="66" spans="1:7" x14ac:dyDescent="0.2">
      <c r="A66" s="7">
        <v>3222</v>
      </c>
      <c r="B66" s="7" t="s">
        <v>168</v>
      </c>
      <c r="C66" s="80">
        <v>10049.049999999999</v>
      </c>
      <c r="D66" s="39">
        <v>0</v>
      </c>
      <c r="E66" s="80">
        <v>5547.47</v>
      </c>
      <c r="F66" s="83">
        <f t="shared" si="2"/>
        <v>55.203924749105646</v>
      </c>
      <c r="G66" s="83" t="s">
        <v>55</v>
      </c>
    </row>
    <row r="67" spans="1:7" x14ac:dyDescent="0.2">
      <c r="A67" s="7">
        <v>3223</v>
      </c>
      <c r="B67" s="7" t="s">
        <v>140</v>
      </c>
      <c r="C67" s="80">
        <v>27906.54</v>
      </c>
      <c r="D67" s="39">
        <v>0</v>
      </c>
      <c r="E67" s="80">
        <v>34974.25</v>
      </c>
      <c r="F67" s="83">
        <f t="shared" si="2"/>
        <v>125.32635719082337</v>
      </c>
      <c r="G67" s="83" t="s">
        <v>55</v>
      </c>
    </row>
    <row r="68" spans="1:7" x14ac:dyDescent="0.2">
      <c r="A68" s="7">
        <v>3224</v>
      </c>
      <c r="B68" s="7" t="s">
        <v>124</v>
      </c>
      <c r="C68" s="80">
        <v>4137.1499999999996</v>
      </c>
      <c r="D68" s="39">
        <v>0</v>
      </c>
      <c r="E68" s="80">
        <v>2068.9499999999998</v>
      </c>
      <c r="F68" s="83">
        <f t="shared" si="2"/>
        <v>50.009064210869802</v>
      </c>
      <c r="G68" s="83" t="s">
        <v>55</v>
      </c>
    </row>
    <row r="69" spans="1:7" x14ac:dyDescent="0.2">
      <c r="A69" s="7">
        <v>3225</v>
      </c>
      <c r="B69" s="7" t="s">
        <v>130</v>
      </c>
      <c r="C69" s="80">
        <v>5094.7700000000004</v>
      </c>
      <c r="D69" s="39">
        <v>0</v>
      </c>
      <c r="E69" s="80">
        <v>912.36</v>
      </c>
      <c r="F69" s="83">
        <f t="shared" si="2"/>
        <v>17.907776013441236</v>
      </c>
      <c r="G69" s="83" t="s">
        <v>55</v>
      </c>
    </row>
    <row r="70" spans="1:7" x14ac:dyDescent="0.2">
      <c r="A70" s="7">
        <v>3227</v>
      </c>
      <c r="B70" s="7" t="s">
        <v>142</v>
      </c>
      <c r="C70" s="80">
        <v>632.29999999999995</v>
      </c>
      <c r="D70" s="39">
        <v>0</v>
      </c>
      <c r="E70" s="80">
        <v>2739.9</v>
      </c>
      <c r="F70" s="83">
        <f t="shared" si="2"/>
        <v>433.32278981496131</v>
      </c>
      <c r="G70" s="83" t="s">
        <v>55</v>
      </c>
    </row>
    <row r="71" spans="1:7" x14ac:dyDescent="0.2">
      <c r="A71" s="5">
        <v>323</v>
      </c>
      <c r="B71" s="5" t="s">
        <v>237</v>
      </c>
      <c r="C71" s="82">
        <v>317389.2</v>
      </c>
      <c r="D71" s="40">
        <v>0</v>
      </c>
      <c r="E71" s="82">
        <v>360589.35</v>
      </c>
      <c r="F71" s="84">
        <f t="shared" si="2"/>
        <v>113.61109640781726</v>
      </c>
      <c r="G71" s="84" t="s">
        <v>55</v>
      </c>
    </row>
    <row r="72" spans="1:7" x14ac:dyDescent="0.2">
      <c r="A72" s="7">
        <v>3231</v>
      </c>
      <c r="B72" s="7" t="s">
        <v>144</v>
      </c>
      <c r="C72" s="80">
        <v>267228.32</v>
      </c>
      <c r="D72" s="39">
        <v>0</v>
      </c>
      <c r="E72" s="80">
        <v>299886.93</v>
      </c>
      <c r="F72" s="83">
        <f t="shared" si="2"/>
        <v>112.22123837772881</v>
      </c>
      <c r="G72" s="83" t="s">
        <v>55</v>
      </c>
    </row>
    <row r="73" spans="1:7" x14ac:dyDescent="0.2">
      <c r="A73" s="7">
        <v>3232</v>
      </c>
      <c r="B73" s="7" t="s">
        <v>126</v>
      </c>
      <c r="C73" s="80">
        <v>17179.75</v>
      </c>
      <c r="D73" s="39">
        <v>0</v>
      </c>
      <c r="E73" s="80">
        <v>19302.419999999998</v>
      </c>
      <c r="F73" s="83">
        <f t="shared" si="2"/>
        <v>112.35565127548422</v>
      </c>
      <c r="G73" s="83" t="s">
        <v>55</v>
      </c>
    </row>
    <row r="74" spans="1:7" x14ac:dyDescent="0.2">
      <c r="A74" s="7">
        <v>3233</v>
      </c>
      <c r="B74" s="7" t="s">
        <v>146</v>
      </c>
      <c r="C74" s="80">
        <v>254.88</v>
      </c>
      <c r="D74" s="39">
        <v>0</v>
      </c>
      <c r="E74" s="80">
        <v>1004.88</v>
      </c>
      <c r="F74" s="83">
        <f t="shared" si="2"/>
        <v>394.25612052730696</v>
      </c>
      <c r="G74" s="83" t="s">
        <v>55</v>
      </c>
    </row>
    <row r="75" spans="1:7" x14ac:dyDescent="0.2">
      <c r="A75" s="7">
        <v>3234</v>
      </c>
      <c r="B75" s="7" t="s">
        <v>148</v>
      </c>
      <c r="C75" s="80">
        <v>11015.99</v>
      </c>
      <c r="D75" s="39">
        <v>0</v>
      </c>
      <c r="E75" s="80">
        <v>14773.79</v>
      </c>
      <c r="F75" s="83">
        <f t="shared" si="2"/>
        <v>134.11223140180775</v>
      </c>
      <c r="G75" s="83" t="s">
        <v>55</v>
      </c>
    </row>
    <row r="76" spans="1:7" x14ac:dyDescent="0.2">
      <c r="A76" s="7">
        <v>3236</v>
      </c>
      <c r="B76" s="7" t="s">
        <v>150</v>
      </c>
      <c r="C76" s="80">
        <v>4429.5</v>
      </c>
      <c r="D76" s="39">
        <v>0</v>
      </c>
      <c r="E76" s="80">
        <v>6511.9</v>
      </c>
      <c r="F76" s="83">
        <f t="shared" si="2"/>
        <v>147.0120781126538</v>
      </c>
      <c r="G76" s="83" t="s">
        <v>55</v>
      </c>
    </row>
    <row r="77" spans="1:7" x14ac:dyDescent="0.2">
      <c r="A77" s="7">
        <v>3237</v>
      </c>
      <c r="B77" s="7" t="s">
        <v>152</v>
      </c>
      <c r="C77" s="80">
        <v>5338.02</v>
      </c>
      <c r="D77" s="39">
        <v>0</v>
      </c>
      <c r="E77" s="80">
        <v>9354.18</v>
      </c>
      <c r="F77" s="83">
        <f t="shared" si="2"/>
        <v>175.23688558679061</v>
      </c>
      <c r="G77" s="83" t="s">
        <v>55</v>
      </c>
    </row>
    <row r="78" spans="1:7" x14ac:dyDescent="0.2">
      <c r="A78" s="7">
        <v>3238</v>
      </c>
      <c r="B78" s="7" t="s">
        <v>154</v>
      </c>
      <c r="C78" s="80">
        <v>4287.49</v>
      </c>
      <c r="D78" s="39">
        <v>0</v>
      </c>
      <c r="E78" s="80">
        <v>4334.51</v>
      </c>
      <c r="F78" s="83">
        <f t="shared" si="2"/>
        <v>101.09667894269143</v>
      </c>
      <c r="G78" s="83" t="s">
        <v>55</v>
      </c>
    </row>
    <row r="79" spans="1:7" x14ac:dyDescent="0.2">
      <c r="A79" s="7">
        <v>3239</v>
      </c>
      <c r="B79" s="7" t="s">
        <v>156</v>
      </c>
      <c r="C79" s="80">
        <v>7655.25</v>
      </c>
      <c r="D79" s="39">
        <v>0</v>
      </c>
      <c r="E79" s="80">
        <v>5420.74</v>
      </c>
      <c r="F79" s="83">
        <f t="shared" si="2"/>
        <v>70.810750791940166</v>
      </c>
      <c r="G79" s="83" t="s">
        <v>55</v>
      </c>
    </row>
    <row r="80" spans="1:7" x14ac:dyDescent="0.2">
      <c r="A80" s="5">
        <v>324</v>
      </c>
      <c r="B80" s="5" t="s">
        <v>132</v>
      </c>
      <c r="C80" s="82">
        <v>20061.03</v>
      </c>
      <c r="D80" s="40"/>
      <c r="E80" s="82">
        <v>399.64</v>
      </c>
      <c r="F80" s="84">
        <f t="shared" si="2"/>
        <v>1.9921210426383891</v>
      </c>
      <c r="G80" s="84" t="s">
        <v>55</v>
      </c>
    </row>
    <row r="81" spans="1:7" x14ac:dyDescent="0.2">
      <c r="A81" s="7">
        <v>3241</v>
      </c>
      <c r="B81" s="7" t="s">
        <v>132</v>
      </c>
      <c r="C81" s="80">
        <v>20061.03</v>
      </c>
      <c r="D81" s="39">
        <v>0</v>
      </c>
      <c r="E81" s="80">
        <v>399.64</v>
      </c>
      <c r="F81" s="83">
        <f t="shared" si="2"/>
        <v>1.9921210426383891</v>
      </c>
      <c r="G81" s="83" t="s">
        <v>55</v>
      </c>
    </row>
    <row r="82" spans="1:7" x14ac:dyDescent="0.2">
      <c r="A82" s="5">
        <v>329</v>
      </c>
      <c r="B82" s="5" t="s">
        <v>164</v>
      </c>
      <c r="C82" s="82">
        <v>8786.1</v>
      </c>
      <c r="D82" s="40">
        <v>0</v>
      </c>
      <c r="E82" s="82">
        <v>20534.43</v>
      </c>
      <c r="F82" s="84">
        <f t="shared" si="2"/>
        <v>233.71495885546489</v>
      </c>
      <c r="G82" s="84" t="s">
        <v>55</v>
      </c>
    </row>
    <row r="83" spans="1:7" x14ac:dyDescent="0.2">
      <c r="A83" s="7">
        <v>3291</v>
      </c>
      <c r="B83" s="7" t="s">
        <v>177</v>
      </c>
      <c r="C83" s="80">
        <v>0</v>
      </c>
      <c r="D83" s="39">
        <v>0</v>
      </c>
      <c r="E83" s="80">
        <v>210</v>
      </c>
      <c r="F83" s="83">
        <v>100</v>
      </c>
      <c r="G83" s="83" t="s">
        <v>55</v>
      </c>
    </row>
    <row r="84" spans="1:7" x14ac:dyDescent="0.2">
      <c r="A84" s="7">
        <v>3292</v>
      </c>
      <c r="B84" s="7" t="s">
        <v>158</v>
      </c>
      <c r="C84" s="80">
        <v>2820.25</v>
      </c>
      <c r="D84" s="39">
        <v>0</v>
      </c>
      <c r="E84" s="80">
        <v>2929.25</v>
      </c>
      <c r="F84" s="83">
        <f t="shared" si="2"/>
        <v>103.86490559347577</v>
      </c>
      <c r="G84" s="83" t="s">
        <v>55</v>
      </c>
    </row>
    <row r="85" spans="1:7" x14ac:dyDescent="0.2">
      <c r="A85" s="7">
        <v>3293</v>
      </c>
      <c r="B85" s="7" t="s">
        <v>160</v>
      </c>
      <c r="C85" s="80">
        <v>1605.3</v>
      </c>
      <c r="D85" s="39">
        <v>0</v>
      </c>
      <c r="E85" s="80">
        <v>7447.88</v>
      </c>
      <c r="F85" s="83">
        <f t="shared" si="2"/>
        <v>463.95564691957895</v>
      </c>
      <c r="G85" s="83" t="s">
        <v>55</v>
      </c>
    </row>
    <row r="86" spans="1:7" x14ac:dyDescent="0.2">
      <c r="A86" s="7">
        <v>3294</v>
      </c>
      <c r="B86" s="7" t="s">
        <v>162</v>
      </c>
      <c r="C86" s="80">
        <v>173.09</v>
      </c>
      <c r="D86" s="39">
        <v>0</v>
      </c>
      <c r="E86" s="80">
        <v>215</v>
      </c>
      <c r="F86" s="83">
        <f t="shared" si="2"/>
        <v>124.21283725229648</v>
      </c>
      <c r="G86" s="83" t="s">
        <v>55</v>
      </c>
    </row>
    <row r="87" spans="1:7" x14ac:dyDescent="0.2">
      <c r="A87" s="7">
        <v>3295</v>
      </c>
      <c r="B87" s="7" t="s">
        <v>116</v>
      </c>
      <c r="C87" s="80">
        <v>1015.18</v>
      </c>
      <c r="D87" s="39">
        <v>0</v>
      </c>
      <c r="E87" s="80">
        <v>1940</v>
      </c>
      <c r="F87" s="83">
        <f t="shared" si="2"/>
        <v>191.09911542780591</v>
      </c>
      <c r="G87" s="83" t="s">
        <v>55</v>
      </c>
    </row>
    <row r="88" spans="1:7" x14ac:dyDescent="0.2">
      <c r="A88" s="7">
        <v>3296</v>
      </c>
      <c r="B88" s="7" t="s">
        <v>118</v>
      </c>
      <c r="C88" s="80"/>
      <c r="D88" s="39"/>
      <c r="E88" s="80">
        <v>0</v>
      </c>
      <c r="F88" s="83"/>
      <c r="G88" s="83"/>
    </row>
    <row r="89" spans="1:7" x14ac:dyDescent="0.2">
      <c r="A89" s="7">
        <v>3299</v>
      </c>
      <c r="B89" s="7" t="s">
        <v>164</v>
      </c>
      <c r="C89" s="80">
        <v>3172.28</v>
      </c>
      <c r="D89" s="39">
        <v>0</v>
      </c>
      <c r="E89" s="80">
        <v>7792.3</v>
      </c>
      <c r="F89" s="83">
        <f t="shared" si="2"/>
        <v>245.63720730830823</v>
      </c>
      <c r="G89" s="83" t="s">
        <v>55</v>
      </c>
    </row>
    <row r="90" spans="1:7" x14ac:dyDescent="0.2">
      <c r="A90" s="5">
        <v>34</v>
      </c>
      <c r="B90" s="5" t="s">
        <v>238</v>
      </c>
      <c r="C90" s="82">
        <v>528.70000000000005</v>
      </c>
      <c r="D90" s="40">
        <v>1319.7</v>
      </c>
      <c r="E90" s="82">
        <v>1013.6</v>
      </c>
      <c r="F90" s="84">
        <f t="shared" si="2"/>
        <v>191.71552865519197</v>
      </c>
      <c r="G90" s="84">
        <f t="shared" si="3"/>
        <v>76.805334545730091</v>
      </c>
    </row>
    <row r="91" spans="1:7" x14ac:dyDescent="0.2">
      <c r="A91" s="5">
        <v>343</v>
      </c>
      <c r="B91" s="5" t="s">
        <v>239</v>
      </c>
      <c r="C91" s="82">
        <v>528.70000000000005</v>
      </c>
      <c r="D91" s="40">
        <v>0</v>
      </c>
      <c r="E91" s="82">
        <v>1013.6</v>
      </c>
      <c r="F91" s="84">
        <f t="shared" si="2"/>
        <v>191.71552865519197</v>
      </c>
      <c r="G91" s="84" t="s">
        <v>55</v>
      </c>
    </row>
    <row r="92" spans="1:7" x14ac:dyDescent="0.2">
      <c r="A92" s="7">
        <v>3431</v>
      </c>
      <c r="B92" s="7" t="s">
        <v>166</v>
      </c>
      <c r="C92" s="80">
        <v>508.79</v>
      </c>
      <c r="D92" s="39">
        <v>0</v>
      </c>
      <c r="E92" s="80">
        <v>1013.6</v>
      </c>
      <c r="F92" s="83">
        <f t="shared" si="2"/>
        <v>199.21775192122487</v>
      </c>
      <c r="G92" s="83" t="s">
        <v>55</v>
      </c>
    </row>
    <row r="93" spans="1:7" x14ac:dyDescent="0.2">
      <c r="A93" s="7">
        <v>3433</v>
      </c>
      <c r="B93" s="7" t="s">
        <v>120</v>
      </c>
      <c r="C93" s="80">
        <v>19.91</v>
      </c>
      <c r="D93" s="39">
        <v>0</v>
      </c>
      <c r="E93" s="80">
        <v>0</v>
      </c>
      <c r="F93" s="83">
        <f t="shared" si="2"/>
        <v>0</v>
      </c>
      <c r="G93" s="83" t="s">
        <v>55</v>
      </c>
    </row>
    <row r="94" spans="1:7" x14ac:dyDescent="0.2">
      <c r="A94" s="5">
        <v>37</v>
      </c>
      <c r="B94" s="5" t="s">
        <v>240</v>
      </c>
      <c r="C94" s="82">
        <v>141516.62</v>
      </c>
      <c r="D94" s="40">
        <v>153198.70000000001</v>
      </c>
      <c r="E94" s="82">
        <v>159651.78</v>
      </c>
      <c r="F94" s="84">
        <f t="shared" si="2"/>
        <v>112.81486231087203</v>
      </c>
      <c r="G94" s="84">
        <f t="shared" si="3"/>
        <v>104.21222895494545</v>
      </c>
    </row>
    <row r="95" spans="1:7" x14ac:dyDescent="0.2">
      <c r="A95" s="7">
        <v>372</v>
      </c>
      <c r="B95" s="7" t="s">
        <v>241</v>
      </c>
      <c r="C95" s="80">
        <v>141516.62</v>
      </c>
      <c r="D95" s="39">
        <v>0</v>
      </c>
      <c r="E95" s="80">
        <v>159651.78</v>
      </c>
      <c r="F95" s="83">
        <f t="shared" si="2"/>
        <v>112.81486231087203</v>
      </c>
      <c r="G95" s="83" t="s">
        <v>55</v>
      </c>
    </row>
    <row r="96" spans="1:7" x14ac:dyDescent="0.2">
      <c r="A96" s="7">
        <v>3722</v>
      </c>
      <c r="B96" s="7" t="s">
        <v>170</v>
      </c>
      <c r="C96" s="80">
        <v>141516.62</v>
      </c>
      <c r="D96" s="39">
        <v>0</v>
      </c>
      <c r="E96" s="80">
        <v>159651.78</v>
      </c>
      <c r="F96" s="83">
        <f t="shared" si="2"/>
        <v>112.81486231087203</v>
      </c>
      <c r="G96" s="83" t="s">
        <v>55</v>
      </c>
    </row>
    <row r="97" spans="1:7" x14ac:dyDescent="0.2">
      <c r="A97" s="5">
        <v>38</v>
      </c>
      <c r="B97" s="5" t="s">
        <v>242</v>
      </c>
      <c r="C97" s="82">
        <v>0</v>
      </c>
      <c r="D97" s="40">
        <v>1041.51</v>
      </c>
      <c r="E97" s="82">
        <v>1039.52</v>
      </c>
      <c r="F97" s="84">
        <v>100</v>
      </c>
      <c r="G97" s="84">
        <f t="shared" si="3"/>
        <v>99.808931263261996</v>
      </c>
    </row>
    <row r="98" spans="1:7" x14ac:dyDescent="0.2">
      <c r="A98" s="5">
        <v>381</v>
      </c>
      <c r="B98" s="5" t="s">
        <v>232</v>
      </c>
      <c r="C98" s="82">
        <v>0</v>
      </c>
      <c r="D98" s="40">
        <v>0</v>
      </c>
      <c r="E98" s="82">
        <v>1039.52</v>
      </c>
      <c r="F98" s="84">
        <v>100</v>
      </c>
      <c r="G98" s="84" t="s">
        <v>55</v>
      </c>
    </row>
    <row r="99" spans="1:7" x14ac:dyDescent="0.2">
      <c r="A99" s="7">
        <v>3812</v>
      </c>
      <c r="B99" s="7" t="s">
        <v>175</v>
      </c>
      <c r="C99" s="80">
        <v>0</v>
      </c>
      <c r="D99" s="39">
        <v>0</v>
      </c>
      <c r="E99" s="80">
        <v>1039.52</v>
      </c>
      <c r="F99" s="83">
        <v>100</v>
      </c>
      <c r="G99" s="83" t="s">
        <v>55</v>
      </c>
    </row>
    <row r="100" spans="1:7" x14ac:dyDescent="0.2">
      <c r="A100" s="5">
        <v>4</v>
      </c>
      <c r="B100" s="5" t="s">
        <v>5</v>
      </c>
      <c r="C100" s="82">
        <v>126215.82</v>
      </c>
      <c r="D100" s="40">
        <v>154673.32999999999</v>
      </c>
      <c r="E100" s="82">
        <v>88789.61</v>
      </c>
      <c r="F100" s="84">
        <f t="shared" si="2"/>
        <v>70.347449313406202</v>
      </c>
      <c r="G100" s="84">
        <f t="shared" si="3"/>
        <v>57.404602331895227</v>
      </c>
    </row>
    <row r="101" spans="1:7" x14ac:dyDescent="0.2">
      <c r="A101" s="5">
        <v>41</v>
      </c>
      <c r="B101" s="5" t="s">
        <v>6</v>
      </c>
      <c r="C101" s="82">
        <v>0</v>
      </c>
      <c r="D101" s="40">
        <v>0</v>
      </c>
      <c r="E101" s="82">
        <v>0</v>
      </c>
      <c r="F101" s="84" t="s">
        <v>55</v>
      </c>
      <c r="G101" s="84" t="s">
        <v>55</v>
      </c>
    </row>
    <row r="102" spans="1:7" x14ac:dyDescent="0.2">
      <c r="A102" s="5">
        <v>412</v>
      </c>
      <c r="B102" s="5" t="s">
        <v>243</v>
      </c>
      <c r="C102" s="82">
        <v>0</v>
      </c>
      <c r="D102" s="40">
        <v>0</v>
      </c>
      <c r="E102" s="82">
        <v>0</v>
      </c>
      <c r="F102" s="84" t="s">
        <v>55</v>
      </c>
      <c r="G102" s="84" t="s">
        <v>55</v>
      </c>
    </row>
    <row r="103" spans="1:7" x14ac:dyDescent="0.2">
      <c r="A103" s="7">
        <v>4123</v>
      </c>
      <c r="B103" s="7" t="s">
        <v>92</v>
      </c>
      <c r="C103" s="80">
        <v>0</v>
      </c>
      <c r="D103" s="39">
        <v>0</v>
      </c>
      <c r="E103" s="80">
        <v>0</v>
      </c>
      <c r="F103" s="83" t="s">
        <v>55</v>
      </c>
      <c r="G103" s="83" t="s">
        <v>55</v>
      </c>
    </row>
    <row r="104" spans="1:7" x14ac:dyDescent="0.2">
      <c r="A104" s="5">
        <v>42</v>
      </c>
      <c r="B104" s="5" t="s">
        <v>244</v>
      </c>
      <c r="C104" s="82">
        <v>19784.57</v>
      </c>
      <c r="D104" s="40">
        <v>87468.33</v>
      </c>
      <c r="E104" s="82">
        <v>87107.11</v>
      </c>
      <c r="F104" s="84">
        <f t="shared" si="2"/>
        <v>440.27800452574911</v>
      </c>
      <c r="G104" s="84">
        <f t="shared" si="3"/>
        <v>99.587027670472267</v>
      </c>
    </row>
    <row r="105" spans="1:7" x14ac:dyDescent="0.2">
      <c r="A105" s="5">
        <v>421</v>
      </c>
      <c r="B105" s="5" t="s">
        <v>245</v>
      </c>
      <c r="C105" s="82">
        <v>0</v>
      </c>
      <c r="D105" s="40">
        <v>0</v>
      </c>
      <c r="E105" s="82">
        <v>0</v>
      </c>
      <c r="F105" s="84" t="s">
        <v>55</v>
      </c>
      <c r="G105" s="84" t="s">
        <v>55</v>
      </c>
    </row>
    <row r="106" spans="1:7" x14ac:dyDescent="0.2">
      <c r="A106" s="7">
        <v>4214</v>
      </c>
      <c r="B106" s="7" t="s">
        <v>94</v>
      </c>
      <c r="C106" s="80">
        <v>0</v>
      </c>
      <c r="D106" s="39">
        <v>0</v>
      </c>
      <c r="E106" s="80">
        <v>0</v>
      </c>
      <c r="F106" s="83" t="s">
        <v>55</v>
      </c>
      <c r="G106" s="83" t="s">
        <v>55</v>
      </c>
    </row>
    <row r="107" spans="1:7" x14ac:dyDescent="0.2">
      <c r="A107" s="5">
        <v>422</v>
      </c>
      <c r="B107" s="5" t="s">
        <v>246</v>
      </c>
      <c r="C107" s="82">
        <v>12513.56</v>
      </c>
      <c r="D107" s="40">
        <v>0</v>
      </c>
      <c r="E107" s="82">
        <v>75274.95</v>
      </c>
      <c r="F107" s="84">
        <f t="shared" si="2"/>
        <v>601.54704176908888</v>
      </c>
      <c r="G107" s="84">
        <v>100</v>
      </c>
    </row>
    <row r="108" spans="1:7" x14ac:dyDescent="0.2">
      <c r="A108" s="7">
        <v>4221</v>
      </c>
      <c r="B108" s="7" t="s">
        <v>84</v>
      </c>
      <c r="C108" s="80">
        <v>2867</v>
      </c>
      <c r="D108" s="39">
        <v>0</v>
      </c>
      <c r="E108" s="80">
        <v>7830.96</v>
      </c>
      <c r="F108" s="83" t="s">
        <v>55</v>
      </c>
      <c r="G108" s="83" t="s">
        <v>55</v>
      </c>
    </row>
    <row r="109" spans="1:7" x14ac:dyDescent="0.2">
      <c r="A109" s="7">
        <v>4223</v>
      </c>
      <c r="B109" s="7" t="s">
        <v>247</v>
      </c>
      <c r="C109" s="80">
        <v>0</v>
      </c>
      <c r="D109" s="39">
        <v>0</v>
      </c>
      <c r="E109" s="80">
        <v>538</v>
      </c>
      <c r="F109" s="83" t="s">
        <v>55</v>
      </c>
      <c r="G109" s="83" t="s">
        <v>55</v>
      </c>
    </row>
    <row r="110" spans="1:7" x14ac:dyDescent="0.2">
      <c r="A110" s="7">
        <v>4226</v>
      </c>
      <c r="B110" s="7" t="s">
        <v>86</v>
      </c>
      <c r="C110" s="80">
        <v>0</v>
      </c>
      <c r="D110" s="39">
        <v>0</v>
      </c>
      <c r="E110" s="80">
        <v>0</v>
      </c>
      <c r="F110" s="83" t="s">
        <v>55</v>
      </c>
      <c r="G110" s="83" t="s">
        <v>55</v>
      </c>
    </row>
    <row r="111" spans="1:7" x14ac:dyDescent="0.2">
      <c r="A111" s="7">
        <v>4227</v>
      </c>
      <c r="B111" s="7" t="s">
        <v>79</v>
      </c>
      <c r="C111" s="80">
        <v>9646.56</v>
      </c>
      <c r="D111" s="39">
        <v>0</v>
      </c>
      <c r="E111" s="80">
        <v>66905.990000000005</v>
      </c>
      <c r="F111" s="83">
        <f t="shared" ref="F111:F118" si="4">E111/C111*100</f>
        <v>693.57356404770212</v>
      </c>
      <c r="G111" s="83" t="s">
        <v>55</v>
      </c>
    </row>
    <row r="112" spans="1:7" x14ac:dyDescent="0.2">
      <c r="A112" s="5">
        <v>423</v>
      </c>
      <c r="B112" s="5" t="s">
        <v>257</v>
      </c>
      <c r="C112" s="82">
        <v>0</v>
      </c>
      <c r="D112" s="40">
        <v>0</v>
      </c>
      <c r="E112" s="82">
        <v>737.1</v>
      </c>
      <c r="F112" s="84">
        <v>100</v>
      </c>
      <c r="G112" s="84">
        <v>0</v>
      </c>
    </row>
    <row r="113" spans="1:7" x14ac:dyDescent="0.2">
      <c r="A113" s="7">
        <v>4231</v>
      </c>
      <c r="B113" s="7" t="s">
        <v>258</v>
      </c>
      <c r="C113" s="80">
        <v>0</v>
      </c>
      <c r="D113" s="39">
        <v>0</v>
      </c>
      <c r="E113" s="80">
        <v>737.1</v>
      </c>
      <c r="F113" s="83"/>
      <c r="G113" s="83"/>
    </row>
    <row r="114" spans="1:7" x14ac:dyDescent="0.2">
      <c r="A114" s="5">
        <v>424</v>
      </c>
      <c r="B114" s="5" t="s">
        <v>248</v>
      </c>
      <c r="C114" s="82">
        <v>7271.01</v>
      </c>
      <c r="D114" s="40">
        <v>0</v>
      </c>
      <c r="E114" s="82">
        <v>11095.06</v>
      </c>
      <c r="F114" s="84">
        <f t="shared" si="4"/>
        <v>152.59310604716538</v>
      </c>
      <c r="G114" s="84" t="s">
        <v>55</v>
      </c>
    </row>
    <row r="115" spans="1:7" x14ac:dyDescent="0.2">
      <c r="A115" s="7">
        <v>4241</v>
      </c>
      <c r="B115" s="7" t="s">
        <v>73</v>
      </c>
      <c r="C115" s="80">
        <v>7271.01</v>
      </c>
      <c r="D115" s="39">
        <v>0</v>
      </c>
      <c r="E115" s="80">
        <v>11095.06</v>
      </c>
      <c r="F115" s="83">
        <f t="shared" si="4"/>
        <v>152.59310604716538</v>
      </c>
      <c r="G115" s="83" t="s">
        <v>55</v>
      </c>
    </row>
    <row r="116" spans="1:7" x14ac:dyDescent="0.2">
      <c r="A116" s="5">
        <v>45</v>
      </c>
      <c r="B116" s="5" t="s">
        <v>249</v>
      </c>
      <c r="C116" s="82">
        <v>106431.25</v>
      </c>
      <c r="D116" s="40">
        <v>67205</v>
      </c>
      <c r="E116" s="82">
        <v>1682.5</v>
      </c>
      <c r="F116" s="84">
        <f t="shared" si="4"/>
        <v>1.5808326971636619</v>
      </c>
      <c r="G116" s="84">
        <f t="shared" ref="G116" si="5">E116/D116*100</f>
        <v>2.5035339632467823</v>
      </c>
    </row>
    <row r="117" spans="1:7" x14ac:dyDescent="0.2">
      <c r="A117" s="5">
        <v>451</v>
      </c>
      <c r="B117" s="5" t="s">
        <v>75</v>
      </c>
      <c r="C117" s="82">
        <v>106431.25</v>
      </c>
      <c r="D117" s="40">
        <v>0</v>
      </c>
      <c r="E117" s="82">
        <v>1682.5</v>
      </c>
      <c r="F117" s="84">
        <f t="shared" si="4"/>
        <v>1.5808326971636619</v>
      </c>
      <c r="G117" s="84" t="s">
        <v>55</v>
      </c>
    </row>
    <row r="118" spans="1:7" x14ac:dyDescent="0.2">
      <c r="A118" s="7">
        <v>4511</v>
      </c>
      <c r="B118" s="7" t="s">
        <v>75</v>
      </c>
      <c r="C118" s="80">
        <v>106431.25</v>
      </c>
      <c r="D118" s="39">
        <v>0</v>
      </c>
      <c r="E118" s="80">
        <v>1682.5</v>
      </c>
      <c r="F118" s="83">
        <f t="shared" si="4"/>
        <v>1.5808326971636619</v>
      </c>
      <c r="G118" s="83" t="s">
        <v>55</v>
      </c>
    </row>
    <row r="119" spans="1:7" x14ac:dyDescent="0.2"/>
    <row r="120" spans="1:7" x14ac:dyDescent="0.2"/>
  </sheetData>
  <mergeCells count="7">
    <mergeCell ref="A44:B44"/>
    <mergeCell ref="A45:B45"/>
    <mergeCell ref="A2:G2"/>
    <mergeCell ref="A3:G3"/>
    <mergeCell ref="A4:G4"/>
    <mergeCell ref="A8:B8"/>
    <mergeCell ref="A9:B9"/>
  </mergeCells>
  <pageMargins left="0.7" right="0.7" top="0.75" bottom="0.75" header="0.3" footer="0.3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1"/>
  <sheetViews>
    <sheetView showGridLines="0" topLeftCell="A21" workbookViewId="0">
      <selection activeCell="E19" sqref="E19"/>
    </sheetView>
  </sheetViews>
  <sheetFormatPr defaultColWidth="0" defaultRowHeight="15" zeroHeight="1" x14ac:dyDescent="0.25"/>
  <cols>
    <col min="1" max="1" width="37.7109375" customWidth="1"/>
    <col min="2" max="4" width="25.28515625" customWidth="1"/>
    <col min="5" max="6" width="15.7109375" customWidth="1"/>
    <col min="7" max="7" width="9.140625" customWidth="1"/>
    <col min="8" max="16384" width="9.140625" hidden="1"/>
  </cols>
  <sheetData>
    <row r="1" spans="1:6" ht="18" x14ac:dyDescent="0.25">
      <c r="A1" s="2"/>
      <c r="B1" s="2"/>
      <c r="C1" s="2"/>
      <c r="D1" s="3"/>
      <c r="E1" s="3"/>
      <c r="F1" s="3"/>
    </row>
    <row r="2" spans="1:6" ht="15.75" customHeight="1" x14ac:dyDescent="0.25">
      <c r="A2" s="143" t="s">
        <v>27</v>
      </c>
      <c r="B2" s="143"/>
      <c r="C2" s="143"/>
      <c r="D2" s="143"/>
      <c r="E2" s="143"/>
      <c r="F2" s="143"/>
    </row>
    <row r="3" spans="1:6" ht="18" x14ac:dyDescent="0.25">
      <c r="A3" s="2"/>
      <c r="B3" s="2"/>
      <c r="C3" s="2"/>
      <c r="D3" s="3"/>
      <c r="E3" s="3"/>
      <c r="F3" s="3"/>
    </row>
    <row r="4" spans="1:6" ht="25.5" x14ac:dyDescent="0.25">
      <c r="A4" s="19" t="s">
        <v>7</v>
      </c>
      <c r="B4" s="19" t="s">
        <v>50</v>
      </c>
      <c r="C4" s="19" t="s">
        <v>254</v>
      </c>
      <c r="D4" s="19" t="s">
        <v>255</v>
      </c>
      <c r="E4" s="19" t="s">
        <v>14</v>
      </c>
      <c r="F4" s="19" t="s">
        <v>33</v>
      </c>
    </row>
    <row r="5" spans="1:6" x14ac:dyDescent="0.25">
      <c r="A5" s="19">
        <v>1</v>
      </c>
      <c r="B5" s="19">
        <v>2</v>
      </c>
      <c r="C5" s="19">
        <v>3</v>
      </c>
      <c r="D5" s="19">
        <v>5</v>
      </c>
      <c r="E5" s="19" t="s">
        <v>16</v>
      </c>
      <c r="F5" s="19" t="s">
        <v>17</v>
      </c>
    </row>
    <row r="6" spans="1:6" x14ac:dyDescent="0.25">
      <c r="A6" s="47" t="s">
        <v>26</v>
      </c>
      <c r="B6" s="48">
        <f>B7+B9+B11+B13+B19</f>
        <v>2880191.5300000003</v>
      </c>
      <c r="C6" s="48">
        <f t="shared" ref="C6:D6" si="0">C7+C9+C11+C13+C19</f>
        <v>4024150.1100000003</v>
      </c>
      <c r="D6" s="48">
        <f t="shared" si="0"/>
        <v>3703068.94</v>
      </c>
      <c r="E6" s="49">
        <f>D6/B6*100</f>
        <v>128.57023227201836</v>
      </c>
      <c r="F6" s="49">
        <f>D6/C6*100</f>
        <v>92.021143316644299</v>
      </c>
    </row>
    <row r="7" spans="1:6" x14ac:dyDescent="0.25">
      <c r="A7" s="45" t="s">
        <v>192</v>
      </c>
      <c r="B7" s="46">
        <f>B8</f>
        <v>495515.30000000005</v>
      </c>
      <c r="C7" s="46">
        <f>C8</f>
        <v>329726.74</v>
      </c>
      <c r="D7" s="46">
        <f>D8</f>
        <v>329726.74</v>
      </c>
      <c r="E7" s="50">
        <f t="shared" ref="E7:E36" si="1">D7/B7*100</f>
        <v>66.542191532733696</v>
      </c>
      <c r="F7" s="50">
        <f t="shared" ref="F7:F36" si="2">D7/C7*100</f>
        <v>100</v>
      </c>
    </row>
    <row r="8" spans="1:6" ht="25.5" x14ac:dyDescent="0.25">
      <c r="A8" s="7" t="s">
        <v>194</v>
      </c>
      <c r="B8" s="39">
        <v>495515.30000000005</v>
      </c>
      <c r="C8" s="39">
        <v>329726.74</v>
      </c>
      <c r="D8" s="39">
        <v>329726.74</v>
      </c>
      <c r="E8" s="42">
        <f t="shared" si="1"/>
        <v>66.542191532733696</v>
      </c>
      <c r="F8" s="42">
        <f t="shared" si="2"/>
        <v>100</v>
      </c>
    </row>
    <row r="9" spans="1:6" x14ac:dyDescent="0.25">
      <c r="A9" s="45" t="s">
        <v>195</v>
      </c>
      <c r="B9" s="46">
        <v>14502.2</v>
      </c>
      <c r="C9" s="46">
        <v>35612.39</v>
      </c>
      <c r="D9" s="50">
        <v>17474.16</v>
      </c>
      <c r="E9" s="50">
        <f t="shared" si="1"/>
        <v>120.49316655404007</v>
      </c>
      <c r="F9" s="50">
        <f t="shared" si="2"/>
        <v>49.067641907774231</v>
      </c>
    </row>
    <row r="10" spans="1:6" ht="25.5" x14ac:dyDescent="0.25">
      <c r="A10" s="7" t="s">
        <v>196</v>
      </c>
      <c r="B10" s="42">
        <v>13601.61</v>
      </c>
      <c r="C10" s="39">
        <v>35612.39</v>
      </c>
      <c r="D10" s="42">
        <v>17474.16</v>
      </c>
      <c r="E10" s="42">
        <f t="shared" si="1"/>
        <v>128.47126185797123</v>
      </c>
      <c r="F10" s="42">
        <f t="shared" si="2"/>
        <v>49.067641907774231</v>
      </c>
    </row>
    <row r="11" spans="1:6" x14ac:dyDescent="0.25">
      <c r="A11" s="45" t="s">
        <v>197</v>
      </c>
      <c r="B11" s="46">
        <v>8748.7999999999993</v>
      </c>
      <c r="C11" s="46">
        <v>5000</v>
      </c>
      <c r="D11" s="50">
        <v>4002.39</v>
      </c>
      <c r="E11" s="50">
        <f t="shared" si="1"/>
        <v>45.747873994147767</v>
      </c>
      <c r="F11" s="50">
        <f t="shared" si="2"/>
        <v>80.047799999999995</v>
      </c>
    </row>
    <row r="12" spans="1:6" x14ac:dyDescent="0.25">
      <c r="A12" s="7" t="s">
        <v>198</v>
      </c>
      <c r="B12" s="42">
        <v>5656.25</v>
      </c>
      <c r="C12" s="39">
        <v>5000</v>
      </c>
      <c r="D12" s="42">
        <v>4002.39</v>
      </c>
      <c r="E12" s="42">
        <f t="shared" si="1"/>
        <v>70.760486187845302</v>
      </c>
      <c r="F12" s="42">
        <f t="shared" si="2"/>
        <v>80.047799999999995</v>
      </c>
    </row>
    <row r="13" spans="1:6" x14ac:dyDescent="0.25">
      <c r="A13" s="45" t="s">
        <v>199</v>
      </c>
      <c r="B13" s="46">
        <v>2361125.23</v>
      </c>
      <c r="C13" s="46">
        <f>SUM(C14:C18)</f>
        <v>3652910.9800000004</v>
      </c>
      <c r="D13" s="50">
        <f>SUM(D14:D18)</f>
        <v>3350665.65</v>
      </c>
      <c r="E13" s="50">
        <f t="shared" si="1"/>
        <v>141.90969658987549</v>
      </c>
      <c r="F13" s="50">
        <f t="shared" si="2"/>
        <v>91.725904856296268</v>
      </c>
    </row>
    <row r="14" spans="1:6" ht="25.5" x14ac:dyDescent="0.25">
      <c r="A14" s="7" t="s">
        <v>200</v>
      </c>
      <c r="B14" s="42">
        <v>2800590.21</v>
      </c>
      <c r="C14" s="39">
        <f>3204014.18+127255.52+949.52</f>
        <v>3332219.22</v>
      </c>
      <c r="D14" s="42">
        <f>3046330.84</f>
        <v>3046330.84</v>
      </c>
      <c r="E14" s="42">
        <f t="shared" si="1"/>
        <v>108.77460147945028</v>
      </c>
      <c r="F14" s="42">
        <f t="shared" si="2"/>
        <v>91.420481033057584</v>
      </c>
    </row>
    <row r="15" spans="1:6" ht="25.5" x14ac:dyDescent="0.25">
      <c r="A15" s="7" t="s">
        <v>201</v>
      </c>
      <c r="B15" s="42">
        <v>5169.5</v>
      </c>
      <c r="C15" s="39">
        <v>4210.1000000000004</v>
      </c>
      <c r="D15" s="42">
        <v>4083.62</v>
      </c>
      <c r="E15" s="42">
        <v>100</v>
      </c>
      <c r="F15" s="42">
        <f t="shared" si="2"/>
        <v>96.995795824327203</v>
      </c>
    </row>
    <row r="16" spans="1:6" ht="25.5" x14ac:dyDescent="0.25">
      <c r="A16" s="7" t="s">
        <v>202</v>
      </c>
      <c r="B16" s="42">
        <v>983.84</v>
      </c>
      <c r="C16" s="39">
        <v>10832.31</v>
      </c>
      <c r="D16" s="42">
        <v>30635.34</v>
      </c>
      <c r="E16" s="42">
        <f t="shared" si="1"/>
        <v>3113.8538786794602</v>
      </c>
      <c r="F16" s="42">
        <f t="shared" si="2"/>
        <v>282.81446893598871</v>
      </c>
    </row>
    <row r="17" spans="1:6" x14ac:dyDescent="0.25">
      <c r="A17" s="7" t="s">
        <v>203</v>
      </c>
      <c r="B17" s="42">
        <v>0</v>
      </c>
      <c r="C17" s="39">
        <v>466</v>
      </c>
      <c r="D17" s="42"/>
      <c r="E17" s="51" t="s">
        <v>55</v>
      </c>
      <c r="F17" s="42">
        <f t="shared" si="2"/>
        <v>0</v>
      </c>
    </row>
    <row r="18" spans="1:6" ht="25.5" x14ac:dyDescent="0.25">
      <c r="A18" s="7" t="s">
        <v>204</v>
      </c>
      <c r="B18" s="42">
        <v>0</v>
      </c>
      <c r="C18" s="39">
        <f>298678.2+4320.15+2185</f>
        <v>305183.35000000003</v>
      </c>
      <c r="D18" s="42">
        <v>269615.84999999998</v>
      </c>
      <c r="E18" s="42">
        <v>100</v>
      </c>
      <c r="F18" s="42">
        <f t="shared" si="2"/>
        <v>88.345530645757691</v>
      </c>
    </row>
    <row r="19" spans="1:6" x14ac:dyDescent="0.25">
      <c r="A19" s="45" t="s">
        <v>205</v>
      </c>
      <c r="B19" s="46">
        <v>300</v>
      </c>
      <c r="C19" s="46">
        <v>900</v>
      </c>
      <c r="D19" s="50">
        <v>1200</v>
      </c>
      <c r="E19" s="50">
        <f t="shared" si="1"/>
        <v>400</v>
      </c>
      <c r="F19" s="50">
        <f t="shared" si="2"/>
        <v>133.33333333333331</v>
      </c>
    </row>
    <row r="20" spans="1:6" x14ac:dyDescent="0.25">
      <c r="A20" s="7" t="s">
        <v>206</v>
      </c>
      <c r="B20" s="42">
        <v>1460</v>
      </c>
      <c r="C20" s="39">
        <v>900</v>
      </c>
      <c r="D20" s="42">
        <v>1200</v>
      </c>
      <c r="E20" s="42">
        <f t="shared" si="1"/>
        <v>82.191780821917803</v>
      </c>
      <c r="F20" s="42">
        <f t="shared" si="2"/>
        <v>133.33333333333331</v>
      </c>
    </row>
    <row r="21" spans="1:6" x14ac:dyDescent="0.25">
      <c r="A21" s="47" t="s">
        <v>25</v>
      </c>
      <c r="B21" s="48">
        <f>B22+B25+B27+B29+B35</f>
        <v>2679241.52</v>
      </c>
      <c r="C21" s="48">
        <f t="shared" ref="C21:D21" si="3">C22+C25+C27+C29+C35</f>
        <v>4024150.1099999994</v>
      </c>
      <c r="D21" s="49">
        <f t="shared" si="3"/>
        <v>3948100.1500000004</v>
      </c>
      <c r="E21" s="49">
        <f t="shared" si="1"/>
        <v>147.35887453699959</v>
      </c>
      <c r="F21" s="49">
        <f t="shared" si="2"/>
        <v>98.110160955203554</v>
      </c>
    </row>
    <row r="22" spans="1:6" x14ac:dyDescent="0.25">
      <c r="A22" s="45" t="s">
        <v>192</v>
      </c>
      <c r="B22" s="46">
        <v>208473.04</v>
      </c>
      <c r="C22" s="46">
        <f>SUM(C23:C24)</f>
        <v>343676.26</v>
      </c>
      <c r="D22" s="50">
        <f>SUM(D23:D24)</f>
        <v>276538.44</v>
      </c>
      <c r="E22" s="50">
        <f t="shared" si="1"/>
        <v>132.649497508167</v>
      </c>
      <c r="F22" s="50">
        <f t="shared" si="2"/>
        <v>80.464807199659347</v>
      </c>
    </row>
    <row r="23" spans="1:6" ht="25.5" x14ac:dyDescent="0.25">
      <c r="A23" s="7" t="s">
        <v>193</v>
      </c>
      <c r="B23" s="42">
        <v>24679.67</v>
      </c>
      <c r="C23" s="39">
        <v>62858</v>
      </c>
      <c r="D23" s="42">
        <f>130+58252.98</f>
        <v>58382.98</v>
      </c>
      <c r="E23" s="42">
        <f t="shared" si="1"/>
        <v>236.56304966800613</v>
      </c>
      <c r="F23" s="42">
        <f t="shared" si="2"/>
        <v>92.880747080721619</v>
      </c>
    </row>
    <row r="24" spans="1:6" ht="25.5" x14ac:dyDescent="0.25">
      <c r="A24" s="7" t="s">
        <v>194</v>
      </c>
      <c r="B24" s="42">
        <v>253487.5</v>
      </c>
      <c r="C24" s="39">
        <f>129218.26+18500+133100</f>
        <v>280818.26</v>
      </c>
      <c r="D24" s="42">
        <f>66555.76+18499.7+133100</f>
        <v>218155.46</v>
      </c>
      <c r="E24" s="42">
        <f t="shared" si="1"/>
        <v>86.061624340450706</v>
      </c>
      <c r="F24" s="42">
        <f t="shared" si="2"/>
        <v>77.685639103383082</v>
      </c>
    </row>
    <row r="25" spans="1:6" x14ac:dyDescent="0.25">
      <c r="A25" s="45" t="s">
        <v>195</v>
      </c>
      <c r="B25" s="46">
        <v>6879.44</v>
      </c>
      <c r="C25" s="46">
        <f>SUM(C26)</f>
        <v>27612.39</v>
      </c>
      <c r="D25" s="50">
        <f>SUM(D26)</f>
        <v>22787.57</v>
      </c>
      <c r="E25" s="50">
        <f t="shared" si="1"/>
        <v>331.24164176153874</v>
      </c>
      <c r="F25" s="50">
        <f t="shared" si="2"/>
        <v>82.526612147662703</v>
      </c>
    </row>
    <row r="26" spans="1:6" ht="25.5" x14ac:dyDescent="0.25">
      <c r="A26" s="7" t="s">
        <v>196</v>
      </c>
      <c r="B26" s="42">
        <v>13120.89</v>
      </c>
      <c r="C26" s="39">
        <f>11632.76+3899.15+12080.48</f>
        <v>27612.39</v>
      </c>
      <c r="D26" s="42">
        <f>11276.25+2871.67+8639.65</f>
        <v>22787.57</v>
      </c>
      <c r="E26" s="42">
        <f t="shared" si="1"/>
        <v>173.67396571421602</v>
      </c>
      <c r="F26" s="42">
        <f t="shared" si="2"/>
        <v>82.526612147662703</v>
      </c>
    </row>
    <row r="27" spans="1:6" x14ac:dyDescent="0.25">
      <c r="A27" s="45" t="s">
        <v>197</v>
      </c>
      <c r="B27" s="46">
        <v>20151.45</v>
      </c>
      <c r="C27" s="46">
        <v>0</v>
      </c>
      <c r="D27" s="50">
        <v>0</v>
      </c>
      <c r="E27" s="50">
        <f t="shared" si="1"/>
        <v>0</v>
      </c>
      <c r="F27" s="90" t="s">
        <v>55</v>
      </c>
    </row>
    <row r="28" spans="1:6" x14ac:dyDescent="0.25">
      <c r="A28" s="7" t="s">
        <v>198</v>
      </c>
      <c r="B28" s="42">
        <v>25712.27</v>
      </c>
      <c r="C28" s="39">
        <v>0</v>
      </c>
      <c r="D28" s="42">
        <v>0</v>
      </c>
      <c r="E28" s="42">
        <f t="shared" si="1"/>
        <v>0</v>
      </c>
      <c r="F28" s="51" t="s">
        <v>55</v>
      </c>
    </row>
    <row r="29" spans="1:6" x14ac:dyDescent="0.25">
      <c r="A29" s="45" t="s">
        <v>199</v>
      </c>
      <c r="B29" s="46">
        <v>2442622.59</v>
      </c>
      <c r="C29" s="46">
        <f>SUM(C30:C34)</f>
        <v>3651961.4599999995</v>
      </c>
      <c r="D29" s="50">
        <f>SUM(D30:D34)</f>
        <v>3647874.14</v>
      </c>
      <c r="E29" s="50">
        <f t="shared" si="1"/>
        <v>149.34252040958978</v>
      </c>
      <c r="F29" s="50">
        <f t="shared" si="2"/>
        <v>99.888078775070113</v>
      </c>
    </row>
    <row r="30" spans="1:6" ht="25.5" x14ac:dyDescent="0.25">
      <c r="A30" s="7" t="s">
        <v>200</v>
      </c>
      <c r="B30" s="42">
        <v>2890172.73</v>
      </c>
      <c r="C30" s="39">
        <f>2835957.05+441521.84+216+53303.8+216.01+55</f>
        <v>3331269.6999999993</v>
      </c>
      <c r="D30" s="42">
        <f>2828466.65+450307.14+216+52293.81+215.25+17.48</f>
        <v>3331516.33</v>
      </c>
      <c r="E30" s="42">
        <f t="shared" si="1"/>
        <v>115.27049215497927</v>
      </c>
      <c r="F30" s="42">
        <f t="shared" si="2"/>
        <v>100.00740348342259</v>
      </c>
    </row>
    <row r="31" spans="1:6" ht="25.5" x14ac:dyDescent="0.25">
      <c r="A31" s="7" t="s">
        <v>201</v>
      </c>
      <c r="B31" s="42">
        <v>5568.66</v>
      </c>
      <c r="C31" s="39">
        <f>4210.1</f>
        <v>4210.1000000000004</v>
      </c>
      <c r="D31" s="42">
        <f>4288.1</f>
        <v>4288.1000000000004</v>
      </c>
      <c r="E31" s="42">
        <f t="shared" si="1"/>
        <v>77.00416258130322</v>
      </c>
      <c r="F31" s="42">
        <f t="shared" si="2"/>
        <v>101.85268758461794</v>
      </c>
    </row>
    <row r="32" spans="1:6" ht="25.5" x14ac:dyDescent="0.25">
      <c r="A32" s="7" t="s">
        <v>202</v>
      </c>
      <c r="B32" s="42">
        <v>7053.68</v>
      </c>
      <c r="C32" s="39">
        <f>10832.31</f>
        <v>10832.31</v>
      </c>
      <c r="D32" s="42">
        <f>10827.6</f>
        <v>10827.6</v>
      </c>
      <c r="E32" s="42">
        <f t="shared" si="1"/>
        <v>153.50285241179071</v>
      </c>
      <c r="F32" s="42">
        <f t="shared" si="2"/>
        <v>99.956518969638068</v>
      </c>
    </row>
    <row r="33" spans="1:6" x14ac:dyDescent="0.25">
      <c r="A33" s="7" t="s">
        <v>203</v>
      </c>
      <c r="B33" s="42">
        <v>523.47</v>
      </c>
      <c r="C33" s="39">
        <f>466</f>
        <v>466</v>
      </c>
      <c r="D33" s="42">
        <f>256</f>
        <v>256</v>
      </c>
      <c r="E33" s="42">
        <f t="shared" si="1"/>
        <v>48.904426232639878</v>
      </c>
      <c r="F33" s="42">
        <f t="shared" si="2"/>
        <v>54.935622317596568</v>
      </c>
    </row>
    <row r="34" spans="1:6" ht="25.5" x14ac:dyDescent="0.25">
      <c r="A34" s="7" t="s">
        <v>204</v>
      </c>
      <c r="B34" s="42">
        <v>168409.22</v>
      </c>
      <c r="C34" s="39">
        <f>299808.2+4320.15+1055</f>
        <v>305183.35000000003</v>
      </c>
      <c r="D34" s="42">
        <f>296331.55+4305.03+349.53</f>
        <v>300986.11000000004</v>
      </c>
      <c r="E34" s="42">
        <f t="shared" si="1"/>
        <v>178.72305922442965</v>
      </c>
      <c r="F34" s="42">
        <f t="shared" si="2"/>
        <v>98.62468250643424</v>
      </c>
    </row>
    <row r="35" spans="1:6" x14ac:dyDescent="0.25">
      <c r="A35" s="45" t="s">
        <v>205</v>
      </c>
      <c r="B35" s="46">
        <v>1115</v>
      </c>
      <c r="C35" s="46">
        <f>SUM(C36)</f>
        <v>900</v>
      </c>
      <c r="D35" s="50">
        <f>SUM(D36)</f>
        <v>900</v>
      </c>
      <c r="E35" s="50">
        <f t="shared" si="1"/>
        <v>80.717488789237663</v>
      </c>
      <c r="F35" s="50">
        <f t="shared" si="2"/>
        <v>100</v>
      </c>
    </row>
    <row r="36" spans="1:6" x14ac:dyDescent="0.25">
      <c r="A36" s="7" t="s">
        <v>206</v>
      </c>
      <c r="B36" s="42">
        <v>500</v>
      </c>
      <c r="C36" s="39">
        <f>900</f>
        <v>900</v>
      </c>
      <c r="D36" s="42">
        <f>900</f>
        <v>900</v>
      </c>
      <c r="E36" s="42">
        <f t="shared" si="1"/>
        <v>180</v>
      </c>
      <c r="F36" s="42">
        <f t="shared" si="2"/>
        <v>100</v>
      </c>
    </row>
    <row r="37" spans="1:6" x14ac:dyDescent="0.25"/>
    <row r="38" spans="1:6" x14ac:dyDescent="0.25"/>
    <row r="39" spans="1:6" x14ac:dyDescent="0.25"/>
    <row r="40" spans="1:6" x14ac:dyDescent="0.25"/>
    <row r="41" spans="1:6" x14ac:dyDescent="0.25"/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1"/>
  <sheetViews>
    <sheetView showGridLines="0" workbookViewId="0">
      <selection activeCell="C8" sqref="C8"/>
    </sheetView>
  </sheetViews>
  <sheetFormatPr defaultColWidth="0" defaultRowHeight="15" zeroHeight="1" x14ac:dyDescent="0.25"/>
  <cols>
    <col min="1" max="1" width="37.7109375" customWidth="1"/>
    <col min="2" max="4" width="25.28515625" customWidth="1"/>
    <col min="5" max="6" width="15.7109375" customWidth="1"/>
    <col min="7" max="7" width="9.140625" customWidth="1"/>
    <col min="8" max="16384" width="9.140625" hidden="1"/>
  </cols>
  <sheetData>
    <row r="1" spans="1:6" ht="18" x14ac:dyDescent="0.25">
      <c r="A1" s="2"/>
      <c r="B1" s="2"/>
      <c r="C1" s="2"/>
      <c r="D1" s="3"/>
      <c r="E1" s="3"/>
      <c r="F1" s="3"/>
    </row>
    <row r="2" spans="1:6" ht="15.75" customHeight="1" x14ac:dyDescent="0.25">
      <c r="A2" s="143" t="s">
        <v>32</v>
      </c>
      <c r="B2" s="143"/>
      <c r="C2" s="143"/>
      <c r="D2" s="143"/>
      <c r="E2" s="143"/>
      <c r="F2" s="143"/>
    </row>
    <row r="3" spans="1:6" ht="18" x14ac:dyDescent="0.25">
      <c r="A3" s="2"/>
      <c r="B3" s="2"/>
      <c r="C3" s="2"/>
      <c r="D3" s="3"/>
      <c r="E3" s="3"/>
      <c r="F3" s="3"/>
    </row>
    <row r="4" spans="1:6" ht="48" customHeight="1" x14ac:dyDescent="0.25">
      <c r="A4" s="19" t="s">
        <v>7</v>
      </c>
      <c r="B4" s="21" t="s">
        <v>50</v>
      </c>
      <c r="C4" s="19" t="s">
        <v>254</v>
      </c>
      <c r="D4" s="21" t="s">
        <v>255</v>
      </c>
      <c r="E4" s="21" t="s">
        <v>14</v>
      </c>
      <c r="F4" s="21" t="s">
        <v>33</v>
      </c>
    </row>
    <row r="5" spans="1:6" x14ac:dyDescent="0.25">
      <c r="A5" s="19">
        <v>1</v>
      </c>
      <c r="B5" s="19">
        <v>2</v>
      </c>
      <c r="C5" s="19">
        <v>3</v>
      </c>
      <c r="D5" s="19">
        <v>4</v>
      </c>
      <c r="E5" s="19" t="s">
        <v>53</v>
      </c>
      <c r="F5" s="19" t="s">
        <v>54</v>
      </c>
    </row>
    <row r="6" spans="1:6" ht="15.75" customHeight="1" x14ac:dyDescent="0.25">
      <c r="A6" s="5" t="s">
        <v>25</v>
      </c>
      <c r="B6" s="40">
        <f t="shared" ref="B6:D7" si="0">B7</f>
        <v>3389228.09</v>
      </c>
      <c r="C6" s="40">
        <f t="shared" si="0"/>
        <v>4024150.11</v>
      </c>
      <c r="D6" s="41">
        <f t="shared" si="0"/>
        <v>3948100.15</v>
      </c>
      <c r="E6" s="43">
        <f>D6/B6*100</f>
        <v>116.48965620369327</v>
      </c>
      <c r="F6" s="43">
        <f>D6/C6*100</f>
        <v>98.110160955203526</v>
      </c>
    </row>
    <row r="7" spans="1:6" ht="15.75" customHeight="1" x14ac:dyDescent="0.25">
      <c r="A7" s="5" t="s">
        <v>190</v>
      </c>
      <c r="B7" s="40">
        <f t="shared" si="0"/>
        <v>3389228.09</v>
      </c>
      <c r="C7" s="40">
        <f t="shared" si="0"/>
        <v>4024150.11</v>
      </c>
      <c r="D7" s="41">
        <f t="shared" si="0"/>
        <v>3948100.15</v>
      </c>
      <c r="E7" s="43">
        <f t="shared" ref="E7:E8" si="1">D7/B7*100</f>
        <v>116.48965620369327</v>
      </c>
      <c r="F7" s="43">
        <f t="shared" ref="F7:F8" si="2">D7/C7*100</f>
        <v>98.110160955203526</v>
      </c>
    </row>
    <row r="8" spans="1:6" x14ac:dyDescent="0.25">
      <c r="A8" s="8" t="s">
        <v>191</v>
      </c>
      <c r="B8" s="42">
        <v>3389228.09</v>
      </c>
      <c r="C8" s="39">
        <v>4024150.11</v>
      </c>
      <c r="D8" s="42">
        <v>3948100.15</v>
      </c>
      <c r="E8" s="44">
        <f t="shared" si="1"/>
        <v>116.48965620369327</v>
      </c>
      <c r="F8" s="44">
        <f t="shared" si="2"/>
        <v>98.110160955203526</v>
      </c>
    </row>
    <row r="9" spans="1:6" x14ac:dyDescent="0.25"/>
    <row r="10" spans="1:6" x14ac:dyDescent="0.25"/>
    <row r="11" spans="1:6" x14ac:dyDescent="0.25"/>
  </sheetData>
  <mergeCells count="1">
    <mergeCell ref="A2:F2"/>
  </mergeCells>
  <pageMargins left="0.7" right="0.7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"/>
  <sheetViews>
    <sheetView showGridLines="0" workbookViewId="0">
      <selection activeCell="C5" sqref="C5"/>
    </sheetView>
  </sheetViews>
  <sheetFormatPr defaultColWidth="0" defaultRowHeight="15" zeroHeight="1" x14ac:dyDescent="0.25"/>
  <cols>
    <col min="1" max="1" width="5.42578125" bestFit="1" customWidth="1"/>
    <col min="2" max="2" width="34.140625" customWidth="1"/>
    <col min="3" max="5" width="25.28515625" customWidth="1"/>
    <col min="6" max="7" width="15.7109375" customWidth="1"/>
    <col min="8" max="8" width="9.140625" customWidth="1"/>
    <col min="9" max="9" width="0" hidden="1" customWidth="1"/>
    <col min="10" max="16384" width="9.140625" hidden="1"/>
  </cols>
  <sheetData>
    <row r="1" spans="1:7" ht="18" customHeight="1" x14ac:dyDescent="0.25">
      <c r="A1" s="2"/>
      <c r="B1" s="2"/>
      <c r="C1" s="2"/>
      <c r="D1" s="2"/>
      <c r="E1" s="2"/>
      <c r="F1" s="2"/>
      <c r="G1" s="2"/>
    </row>
    <row r="2" spans="1:7" ht="18" customHeight="1" x14ac:dyDescent="0.25">
      <c r="A2" s="143" t="s">
        <v>48</v>
      </c>
      <c r="B2" s="143"/>
      <c r="C2" s="143"/>
      <c r="D2" s="143"/>
      <c r="E2" s="143"/>
      <c r="F2" s="143"/>
      <c r="G2" s="143"/>
    </row>
    <row r="3" spans="1:7" ht="15.75" customHeight="1" x14ac:dyDescent="0.25">
      <c r="A3" s="143" t="s">
        <v>28</v>
      </c>
      <c r="B3" s="143"/>
      <c r="C3" s="143"/>
      <c r="D3" s="143"/>
      <c r="E3" s="143"/>
      <c r="F3" s="143"/>
      <c r="G3" s="143"/>
    </row>
    <row r="4" spans="1:7" ht="18" x14ac:dyDescent="0.25">
      <c r="A4" s="2"/>
      <c r="B4" s="2"/>
      <c r="C4" s="2"/>
      <c r="D4" s="2"/>
      <c r="E4" s="3"/>
      <c r="F4" s="3"/>
      <c r="G4" s="3"/>
    </row>
    <row r="5" spans="1:7" ht="25.5" customHeight="1" x14ac:dyDescent="0.25">
      <c r="A5" s="144" t="s">
        <v>7</v>
      </c>
      <c r="B5" s="141"/>
      <c r="C5" s="21" t="s">
        <v>50</v>
      </c>
      <c r="D5" s="19" t="s">
        <v>254</v>
      </c>
      <c r="E5" s="21" t="s">
        <v>255</v>
      </c>
      <c r="F5" s="21" t="s">
        <v>14</v>
      </c>
      <c r="G5" s="21" t="s">
        <v>33</v>
      </c>
    </row>
    <row r="6" spans="1:7" x14ac:dyDescent="0.25">
      <c r="A6" s="144">
        <v>1</v>
      </c>
      <c r="B6" s="141"/>
      <c r="C6" s="21">
        <v>2</v>
      </c>
      <c r="D6" s="21">
        <v>3</v>
      </c>
      <c r="E6" s="21">
        <v>4</v>
      </c>
      <c r="F6" s="21" t="s">
        <v>53</v>
      </c>
      <c r="G6" s="21" t="s">
        <v>54</v>
      </c>
    </row>
    <row r="7" spans="1:7" ht="25.5" x14ac:dyDescent="0.25">
      <c r="A7" s="5">
        <v>8</v>
      </c>
      <c r="B7" s="5" t="s">
        <v>9</v>
      </c>
      <c r="C7" s="4" t="s">
        <v>55</v>
      </c>
      <c r="D7" s="4" t="s">
        <v>55</v>
      </c>
      <c r="E7" s="17" t="s">
        <v>55</v>
      </c>
      <c r="F7" s="17" t="s">
        <v>55</v>
      </c>
      <c r="G7" s="17" t="s">
        <v>55</v>
      </c>
    </row>
    <row r="8" spans="1:7" ht="25.5" x14ac:dyDescent="0.25">
      <c r="A8" s="6">
        <v>5</v>
      </c>
      <c r="B8" s="12" t="s">
        <v>10</v>
      </c>
      <c r="C8" s="4" t="s">
        <v>55</v>
      </c>
      <c r="D8" s="4" t="s">
        <v>55</v>
      </c>
      <c r="E8" s="17" t="s">
        <v>55</v>
      </c>
      <c r="F8" s="17" t="s">
        <v>55</v>
      </c>
      <c r="G8" s="17" t="s">
        <v>55</v>
      </c>
    </row>
    <row r="9" spans="1:7" x14ac:dyDescent="0.25"/>
    <row r="10" spans="1:7" x14ac:dyDescent="0.25"/>
    <row r="11" spans="1:7" x14ac:dyDescent="0.25"/>
    <row r="12" spans="1:7" x14ac:dyDescent="0.25"/>
    <row r="13" spans="1:7" x14ac:dyDescent="0.25"/>
  </sheetData>
  <mergeCells count="4">
    <mergeCell ref="A6:B6"/>
    <mergeCell ref="A5:B5"/>
    <mergeCell ref="A2:G2"/>
    <mergeCell ref="A3:G3"/>
  </mergeCells>
  <pageMargins left="0.7" right="0.7" top="0.75" bottom="0.75" header="0.3" footer="0.3"/>
  <pageSetup paperSize="9" scale="8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8"/>
  <sheetViews>
    <sheetView showGridLines="0" workbookViewId="0">
      <selection activeCell="D4" sqref="D4"/>
    </sheetView>
  </sheetViews>
  <sheetFormatPr defaultColWidth="0" defaultRowHeight="15" zeroHeight="1" x14ac:dyDescent="0.25"/>
  <cols>
    <col min="1" max="1" width="37.7109375" customWidth="1"/>
    <col min="2" max="4" width="25.28515625" customWidth="1"/>
    <col min="5" max="6" width="15.7109375" customWidth="1"/>
    <col min="7" max="7" width="9.140625" customWidth="1"/>
    <col min="8" max="16384" width="9.140625" hidden="1"/>
  </cols>
  <sheetData>
    <row r="1" spans="1:6" ht="18" x14ac:dyDescent="0.25">
      <c r="A1" s="2"/>
      <c r="B1" s="2"/>
      <c r="C1" s="2"/>
      <c r="D1" s="3"/>
      <c r="E1" s="3"/>
      <c r="F1" s="3"/>
    </row>
    <row r="2" spans="1:6" ht="15.75" customHeight="1" x14ac:dyDescent="0.25">
      <c r="A2" s="143" t="s">
        <v>29</v>
      </c>
      <c r="B2" s="143"/>
      <c r="C2" s="143"/>
      <c r="D2" s="143"/>
      <c r="E2" s="143"/>
      <c r="F2" s="143"/>
    </row>
    <row r="3" spans="1:6" ht="18" x14ac:dyDescent="0.25">
      <c r="A3" s="2"/>
      <c r="B3" s="2"/>
      <c r="C3" s="2"/>
      <c r="D3" s="3"/>
      <c r="E3" s="3"/>
      <c r="F3" s="3"/>
    </row>
    <row r="4" spans="1:6" ht="25.5" x14ac:dyDescent="0.25">
      <c r="A4" s="19" t="s">
        <v>7</v>
      </c>
      <c r="B4" s="21" t="s">
        <v>50</v>
      </c>
      <c r="C4" s="19" t="s">
        <v>254</v>
      </c>
      <c r="D4" s="21" t="s">
        <v>255</v>
      </c>
      <c r="E4" s="21" t="s">
        <v>14</v>
      </c>
      <c r="F4" s="21" t="s">
        <v>33</v>
      </c>
    </row>
    <row r="5" spans="1:6" x14ac:dyDescent="0.25">
      <c r="A5" s="19">
        <v>1</v>
      </c>
      <c r="B5" s="19">
        <v>2</v>
      </c>
      <c r="C5" s="19">
        <v>3</v>
      </c>
      <c r="D5" s="19">
        <v>4</v>
      </c>
      <c r="E5" s="19" t="s">
        <v>53</v>
      </c>
      <c r="F5" s="19" t="s">
        <v>54</v>
      </c>
    </row>
    <row r="6" spans="1:6" x14ac:dyDescent="0.25">
      <c r="A6" s="5" t="s">
        <v>30</v>
      </c>
      <c r="B6" s="52" t="s">
        <v>55</v>
      </c>
      <c r="C6" s="52" t="s">
        <v>55</v>
      </c>
      <c r="D6" s="17" t="s">
        <v>55</v>
      </c>
      <c r="E6" s="17" t="s">
        <v>55</v>
      </c>
      <c r="F6" s="17" t="s">
        <v>55</v>
      </c>
    </row>
    <row r="7" spans="1:6" ht="15.75" customHeight="1" x14ac:dyDescent="0.25">
      <c r="A7" s="5" t="s">
        <v>31</v>
      </c>
      <c r="B7" s="52" t="s">
        <v>55</v>
      </c>
      <c r="C7" s="52" t="s">
        <v>55</v>
      </c>
      <c r="D7" s="17" t="s">
        <v>55</v>
      </c>
      <c r="E7" s="17" t="s">
        <v>55</v>
      </c>
      <c r="F7" s="17" t="s">
        <v>55</v>
      </c>
    </row>
    <row r="8" spans="1:6" x14ac:dyDescent="0.25"/>
  </sheetData>
  <mergeCells count="1">
    <mergeCell ref="A2:F2"/>
  </mergeCells>
  <pageMargins left="0.7" right="0.7" top="0.75" bottom="0.75" header="0.3" footer="0.3"/>
  <pageSetup paperSize="9" scale="9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73"/>
  <sheetViews>
    <sheetView showGridLines="0" tabSelected="1" topLeftCell="A311" zoomScale="95" zoomScaleNormal="95" workbookViewId="0">
      <selection activeCell="D5" sqref="D5"/>
    </sheetView>
  </sheetViews>
  <sheetFormatPr defaultColWidth="0" defaultRowHeight="15" x14ac:dyDescent="0.25"/>
  <cols>
    <col min="1" max="1" width="22.85546875" bestFit="1" customWidth="1"/>
    <col min="2" max="2" width="71.140625" bestFit="1" customWidth="1"/>
    <col min="3" max="3" width="12.42578125" bestFit="1" customWidth="1"/>
    <col min="4" max="4" width="14.140625" bestFit="1" customWidth="1"/>
    <col min="5" max="5" width="7.42578125" bestFit="1" customWidth="1"/>
    <col min="6" max="6" width="9.85546875" customWidth="1"/>
    <col min="7" max="16384" width="32.28515625" hidden="1"/>
  </cols>
  <sheetData>
    <row r="1" spans="1:8" ht="15.75" x14ac:dyDescent="0.25">
      <c r="A1" s="146" t="s">
        <v>11</v>
      </c>
      <c r="B1" s="146"/>
      <c r="C1" s="146"/>
      <c r="D1" s="146"/>
      <c r="E1" s="146"/>
      <c r="F1" s="34"/>
      <c r="G1" s="34"/>
      <c r="H1" s="34"/>
    </row>
    <row r="2" spans="1:8" ht="15.75" x14ac:dyDescent="0.25">
      <c r="A2" s="34"/>
      <c r="B2" s="34"/>
      <c r="C2" s="34"/>
      <c r="D2" s="34"/>
      <c r="E2" s="34"/>
      <c r="F2" s="34"/>
      <c r="G2" s="34"/>
      <c r="H2" s="34"/>
    </row>
    <row r="3" spans="1:8" ht="18" x14ac:dyDescent="0.25">
      <c r="A3" s="145" t="s">
        <v>49</v>
      </c>
      <c r="B3" s="145"/>
      <c r="C3" s="145"/>
      <c r="D3" s="145"/>
      <c r="E3" s="145"/>
      <c r="F3" s="2"/>
      <c r="G3" s="2"/>
      <c r="H3" s="3"/>
    </row>
    <row r="5" spans="1:8" x14ac:dyDescent="0.25">
      <c r="A5" s="91" t="s">
        <v>259</v>
      </c>
      <c r="B5" s="92" t="s">
        <v>260</v>
      </c>
      <c r="C5" s="92" t="s">
        <v>261</v>
      </c>
      <c r="D5" s="92" t="s">
        <v>262</v>
      </c>
      <c r="E5" s="93" t="s">
        <v>14</v>
      </c>
    </row>
    <row r="6" spans="1:8" x14ac:dyDescent="0.25">
      <c r="A6" s="94" t="s">
        <v>56</v>
      </c>
      <c r="B6" s="95" t="s">
        <v>57</v>
      </c>
      <c r="C6" s="95">
        <v>4024150.11</v>
      </c>
      <c r="D6" s="95">
        <v>3948100.15</v>
      </c>
      <c r="E6" s="96">
        <v>98.110160955203526</v>
      </c>
    </row>
    <row r="7" spans="1:8" x14ac:dyDescent="0.25">
      <c r="A7" s="56" t="s">
        <v>59</v>
      </c>
      <c r="B7" s="57" t="s">
        <v>60</v>
      </c>
      <c r="C7" s="57">
        <f t="shared" ref="C7:E8" si="0">C8</f>
        <v>4024150.11</v>
      </c>
      <c r="D7" s="57">
        <f t="shared" si="0"/>
        <v>3948100.15</v>
      </c>
      <c r="E7" s="58">
        <f t="shared" si="0"/>
        <v>98.110160955203526</v>
      </c>
    </row>
    <row r="8" spans="1:8" x14ac:dyDescent="0.25">
      <c r="A8" s="100" t="s">
        <v>61</v>
      </c>
      <c r="B8" s="101" t="s">
        <v>62</v>
      </c>
      <c r="C8" s="101">
        <f t="shared" si="0"/>
        <v>4024150.11</v>
      </c>
      <c r="D8" s="101">
        <f t="shared" si="0"/>
        <v>3948100.15</v>
      </c>
      <c r="E8" s="102">
        <f t="shared" si="0"/>
        <v>98.110160955203526</v>
      </c>
    </row>
    <row r="9" spans="1:8" x14ac:dyDescent="0.25">
      <c r="A9" s="53" t="s">
        <v>263</v>
      </c>
      <c r="B9" s="54" t="s">
        <v>58</v>
      </c>
      <c r="C9" s="54">
        <v>4024150.11</v>
      </c>
      <c r="D9" s="54">
        <v>3948100.15</v>
      </c>
      <c r="E9" s="55">
        <v>98.110160955203526</v>
      </c>
    </row>
    <row r="10" spans="1:8" x14ac:dyDescent="0.25">
      <c r="A10" s="97" t="s">
        <v>63</v>
      </c>
      <c r="B10" s="98" t="s">
        <v>64</v>
      </c>
      <c r="C10" s="98">
        <v>154673.32999999999</v>
      </c>
      <c r="D10" s="98">
        <v>88789.61</v>
      </c>
      <c r="E10" s="99">
        <v>57.404602331895227</v>
      </c>
    </row>
    <row r="11" spans="1:8" x14ac:dyDescent="0.25">
      <c r="A11" s="97" t="s">
        <v>65</v>
      </c>
      <c r="B11" s="98" t="s">
        <v>66</v>
      </c>
      <c r="C11" s="98">
        <v>154673.32999999999</v>
      </c>
      <c r="D11" s="98">
        <v>88789.61</v>
      </c>
      <c r="E11" s="99">
        <v>57.404602331895227</v>
      </c>
    </row>
    <row r="12" spans="1:8" x14ac:dyDescent="0.25">
      <c r="A12" s="59" t="s">
        <v>67</v>
      </c>
      <c r="B12" s="60" t="s">
        <v>68</v>
      </c>
      <c r="C12" s="60">
        <v>132208.26</v>
      </c>
      <c r="D12" s="60">
        <v>66685.759999999995</v>
      </c>
      <c r="E12" s="61">
        <v>50.439934690918697</v>
      </c>
    </row>
    <row r="13" spans="1:8" x14ac:dyDescent="0.25">
      <c r="A13" s="62" t="s">
        <v>69</v>
      </c>
      <c r="B13" s="63" t="s">
        <v>70</v>
      </c>
      <c r="C13" s="63">
        <v>2990</v>
      </c>
      <c r="D13" s="63">
        <v>130</v>
      </c>
      <c r="E13" s="64">
        <v>4.3478260869565215</v>
      </c>
    </row>
    <row r="14" spans="1:8" x14ac:dyDescent="0.25">
      <c r="A14" s="62" t="s">
        <v>264</v>
      </c>
      <c r="B14" s="63" t="s">
        <v>265</v>
      </c>
      <c r="C14" s="63">
        <v>2990</v>
      </c>
      <c r="D14" s="63">
        <v>130</v>
      </c>
      <c r="E14" s="64">
        <v>4.3478260869565215</v>
      </c>
    </row>
    <row r="15" spans="1:8" x14ac:dyDescent="0.25">
      <c r="A15" s="103" t="s">
        <v>71</v>
      </c>
      <c r="B15" s="104" t="s">
        <v>5</v>
      </c>
      <c r="C15" s="104">
        <v>2990</v>
      </c>
      <c r="D15" s="104">
        <v>130</v>
      </c>
      <c r="E15" s="105">
        <v>4.3478260869565215</v>
      </c>
    </row>
    <row r="16" spans="1:8" x14ac:dyDescent="0.25">
      <c r="A16" s="106" t="s">
        <v>266</v>
      </c>
      <c r="B16" s="107" t="s">
        <v>244</v>
      </c>
      <c r="C16" s="104">
        <v>130</v>
      </c>
      <c r="D16" s="104">
        <v>130</v>
      </c>
      <c r="E16" s="105">
        <v>100</v>
      </c>
    </row>
    <row r="17" spans="1:5" x14ac:dyDescent="0.25">
      <c r="A17" s="67" t="s">
        <v>267</v>
      </c>
      <c r="B17" s="68" t="s">
        <v>248</v>
      </c>
      <c r="C17" s="65">
        <v>0</v>
      </c>
      <c r="D17" s="65">
        <v>130</v>
      </c>
      <c r="E17" s="66">
        <v>0</v>
      </c>
    </row>
    <row r="18" spans="1:5" x14ac:dyDescent="0.25">
      <c r="A18" s="67" t="s">
        <v>72</v>
      </c>
      <c r="B18" s="68" t="s">
        <v>73</v>
      </c>
      <c r="C18" s="65">
        <v>0</v>
      </c>
      <c r="D18" s="65">
        <v>130</v>
      </c>
      <c r="E18" s="66">
        <v>0</v>
      </c>
    </row>
    <row r="19" spans="1:5" x14ac:dyDescent="0.25">
      <c r="A19" s="106" t="s">
        <v>268</v>
      </c>
      <c r="B19" s="107" t="s">
        <v>249</v>
      </c>
      <c r="C19" s="104">
        <v>2860</v>
      </c>
      <c r="D19" s="104">
        <v>0</v>
      </c>
      <c r="E19" s="105">
        <v>0</v>
      </c>
    </row>
    <row r="20" spans="1:5" x14ac:dyDescent="0.25">
      <c r="A20" s="67" t="s">
        <v>269</v>
      </c>
      <c r="B20" s="68" t="s">
        <v>75</v>
      </c>
      <c r="C20" s="65">
        <v>0</v>
      </c>
      <c r="D20" s="65">
        <v>0</v>
      </c>
      <c r="E20" s="66">
        <v>0</v>
      </c>
    </row>
    <row r="21" spans="1:5" x14ac:dyDescent="0.25">
      <c r="A21" s="67" t="s">
        <v>74</v>
      </c>
      <c r="B21" s="68" t="s">
        <v>75</v>
      </c>
      <c r="C21" s="65">
        <v>0</v>
      </c>
      <c r="D21" s="65">
        <v>0</v>
      </c>
      <c r="E21" s="66">
        <v>0</v>
      </c>
    </row>
    <row r="22" spans="1:5" x14ac:dyDescent="0.25">
      <c r="A22" s="62" t="s">
        <v>76</v>
      </c>
      <c r="B22" s="63" t="s">
        <v>77</v>
      </c>
      <c r="C22" s="63">
        <v>129218.26</v>
      </c>
      <c r="D22" s="63">
        <v>66555.759999999995</v>
      </c>
      <c r="E22" s="64">
        <v>51.506466655718775</v>
      </c>
    </row>
    <row r="23" spans="1:5" x14ac:dyDescent="0.25">
      <c r="A23" s="62" t="s">
        <v>270</v>
      </c>
      <c r="B23" s="63" t="s">
        <v>77</v>
      </c>
      <c r="C23" s="63">
        <v>129218.26</v>
      </c>
      <c r="D23" s="63">
        <v>66555.759999999995</v>
      </c>
      <c r="E23" s="64">
        <v>51.506466655718775</v>
      </c>
    </row>
    <row r="24" spans="1:5" x14ac:dyDescent="0.25">
      <c r="A24" s="103" t="s">
        <v>71</v>
      </c>
      <c r="B24" s="104" t="s">
        <v>5</v>
      </c>
      <c r="C24" s="104">
        <v>129218.26</v>
      </c>
      <c r="D24" s="104">
        <v>66555.759999999995</v>
      </c>
      <c r="E24" s="105">
        <v>51.506466655718775</v>
      </c>
    </row>
    <row r="25" spans="1:5" x14ac:dyDescent="0.25">
      <c r="A25" s="106" t="s">
        <v>266</v>
      </c>
      <c r="B25" s="107" t="s">
        <v>244</v>
      </c>
      <c r="C25" s="104">
        <v>66555.759999999995</v>
      </c>
      <c r="D25" s="104">
        <v>66555.759999999995</v>
      </c>
      <c r="E25" s="105">
        <v>100</v>
      </c>
    </row>
    <row r="26" spans="1:5" x14ac:dyDescent="0.25">
      <c r="A26" s="67" t="s">
        <v>271</v>
      </c>
      <c r="B26" s="68" t="s">
        <v>246</v>
      </c>
      <c r="C26" s="65">
        <v>0</v>
      </c>
      <c r="D26" s="65">
        <v>66555.759999999995</v>
      </c>
      <c r="E26" s="66">
        <v>0</v>
      </c>
    </row>
    <row r="27" spans="1:5" x14ac:dyDescent="0.25">
      <c r="A27" s="67" t="s">
        <v>78</v>
      </c>
      <c r="B27" s="68" t="s">
        <v>79</v>
      </c>
      <c r="C27" s="65">
        <v>0</v>
      </c>
      <c r="D27" s="65">
        <v>66555.759999999995</v>
      </c>
      <c r="E27" s="66">
        <v>0</v>
      </c>
    </row>
    <row r="28" spans="1:5" x14ac:dyDescent="0.25">
      <c r="A28" s="106" t="s">
        <v>268</v>
      </c>
      <c r="B28" s="107" t="s">
        <v>249</v>
      </c>
      <c r="C28" s="104">
        <v>62662.5</v>
      </c>
      <c r="D28" s="104">
        <v>0</v>
      </c>
      <c r="E28" s="105">
        <v>0</v>
      </c>
    </row>
    <row r="29" spans="1:5" x14ac:dyDescent="0.25">
      <c r="A29" s="67" t="s">
        <v>269</v>
      </c>
      <c r="B29" s="68" t="s">
        <v>75</v>
      </c>
      <c r="C29" s="65">
        <v>0</v>
      </c>
      <c r="D29" s="65">
        <v>0</v>
      </c>
      <c r="E29" s="66">
        <v>0</v>
      </c>
    </row>
    <row r="30" spans="1:5" x14ac:dyDescent="0.25">
      <c r="A30" s="67" t="s">
        <v>74</v>
      </c>
      <c r="B30" s="68" t="s">
        <v>75</v>
      </c>
      <c r="C30" s="65">
        <v>0</v>
      </c>
      <c r="D30" s="65">
        <v>0</v>
      </c>
      <c r="E30" s="66">
        <v>0</v>
      </c>
    </row>
    <row r="31" spans="1:5" x14ac:dyDescent="0.25">
      <c r="A31" s="59" t="s">
        <v>80</v>
      </c>
      <c r="B31" s="60" t="s">
        <v>81</v>
      </c>
      <c r="C31" s="60">
        <v>11632.76</v>
      </c>
      <c r="D31" s="60">
        <v>11276.25</v>
      </c>
      <c r="E31" s="61">
        <v>96.935293086077593</v>
      </c>
    </row>
    <row r="32" spans="1:5" x14ac:dyDescent="0.25">
      <c r="A32" s="62" t="s">
        <v>82</v>
      </c>
      <c r="B32" s="63" t="s">
        <v>81</v>
      </c>
      <c r="C32" s="63">
        <v>11632.76</v>
      </c>
      <c r="D32" s="63">
        <v>11276.25</v>
      </c>
      <c r="E32" s="64">
        <v>96.935293086077593</v>
      </c>
    </row>
    <row r="33" spans="1:5" x14ac:dyDescent="0.25">
      <c r="A33" s="62" t="s">
        <v>272</v>
      </c>
      <c r="B33" s="63" t="s">
        <v>273</v>
      </c>
      <c r="C33" s="63">
        <v>11632.76</v>
      </c>
      <c r="D33" s="63">
        <v>11276.25</v>
      </c>
      <c r="E33" s="64">
        <v>96.935293086077593</v>
      </c>
    </row>
    <row r="34" spans="1:5" x14ac:dyDescent="0.25">
      <c r="A34" s="103" t="s">
        <v>71</v>
      </c>
      <c r="B34" s="104" t="s">
        <v>5</v>
      </c>
      <c r="C34" s="104">
        <v>11632.76</v>
      </c>
      <c r="D34" s="104">
        <v>11276.25</v>
      </c>
      <c r="E34" s="105">
        <v>96.935293086077593</v>
      </c>
    </row>
    <row r="35" spans="1:5" x14ac:dyDescent="0.25">
      <c r="A35" s="106" t="s">
        <v>266</v>
      </c>
      <c r="B35" s="107" t="s">
        <v>244</v>
      </c>
      <c r="C35" s="104">
        <v>9950.26</v>
      </c>
      <c r="D35" s="104">
        <v>9593.75</v>
      </c>
      <c r="E35" s="105">
        <v>96.417078548701241</v>
      </c>
    </row>
    <row r="36" spans="1:5" x14ac:dyDescent="0.25">
      <c r="A36" s="67" t="s">
        <v>271</v>
      </c>
      <c r="B36" s="68" t="s">
        <v>246</v>
      </c>
      <c r="C36" s="65">
        <v>0</v>
      </c>
      <c r="D36" s="65">
        <v>8046.88</v>
      </c>
      <c r="E36" s="66">
        <v>0</v>
      </c>
    </row>
    <row r="37" spans="1:5" x14ac:dyDescent="0.25">
      <c r="A37" s="67" t="s">
        <v>83</v>
      </c>
      <c r="B37" s="68" t="s">
        <v>84</v>
      </c>
      <c r="C37" s="65">
        <v>0</v>
      </c>
      <c r="D37" s="65">
        <v>7248.23</v>
      </c>
      <c r="E37" s="66">
        <v>0</v>
      </c>
    </row>
    <row r="38" spans="1:5" x14ac:dyDescent="0.25">
      <c r="A38" s="67" t="s">
        <v>274</v>
      </c>
      <c r="B38" s="68" t="s">
        <v>247</v>
      </c>
      <c r="C38" s="65">
        <v>0</v>
      </c>
      <c r="D38" s="65">
        <v>538</v>
      </c>
      <c r="E38" s="66">
        <v>0</v>
      </c>
    </row>
    <row r="39" spans="1:5" x14ac:dyDescent="0.25">
      <c r="A39" s="67" t="s">
        <v>85</v>
      </c>
      <c r="B39" s="68" t="s">
        <v>86</v>
      </c>
      <c r="C39" s="65">
        <v>0</v>
      </c>
      <c r="D39" s="65">
        <v>0</v>
      </c>
      <c r="E39" s="66">
        <v>0</v>
      </c>
    </row>
    <row r="40" spans="1:5" x14ac:dyDescent="0.25">
      <c r="A40" s="67" t="s">
        <v>78</v>
      </c>
      <c r="B40" s="68" t="s">
        <v>79</v>
      </c>
      <c r="C40" s="65">
        <v>0</v>
      </c>
      <c r="D40" s="65">
        <v>260.64999999999998</v>
      </c>
      <c r="E40" s="66">
        <v>0</v>
      </c>
    </row>
    <row r="41" spans="1:5" x14ac:dyDescent="0.25">
      <c r="A41" s="67" t="s">
        <v>275</v>
      </c>
      <c r="B41" s="68" t="s">
        <v>257</v>
      </c>
      <c r="C41" s="65">
        <v>0</v>
      </c>
      <c r="D41" s="65">
        <v>737.1</v>
      </c>
      <c r="E41" s="66">
        <v>0</v>
      </c>
    </row>
    <row r="42" spans="1:5" x14ac:dyDescent="0.25">
      <c r="A42" s="67" t="s">
        <v>276</v>
      </c>
      <c r="B42" s="68" t="s">
        <v>258</v>
      </c>
      <c r="C42" s="65">
        <v>0</v>
      </c>
      <c r="D42" s="65">
        <v>737.1</v>
      </c>
      <c r="E42" s="66">
        <v>0</v>
      </c>
    </row>
    <row r="43" spans="1:5" x14ac:dyDescent="0.25">
      <c r="A43" s="67" t="s">
        <v>267</v>
      </c>
      <c r="B43" s="68" t="s">
        <v>248</v>
      </c>
      <c r="C43" s="65">
        <v>0</v>
      </c>
      <c r="D43" s="65">
        <v>809.77</v>
      </c>
      <c r="E43" s="66">
        <v>0</v>
      </c>
    </row>
    <row r="44" spans="1:5" x14ac:dyDescent="0.25">
      <c r="A44" s="67" t="s">
        <v>72</v>
      </c>
      <c r="B44" s="68" t="s">
        <v>73</v>
      </c>
      <c r="C44" s="65">
        <v>0</v>
      </c>
      <c r="D44" s="65">
        <v>809.77</v>
      </c>
      <c r="E44" s="66">
        <v>0</v>
      </c>
    </row>
    <row r="45" spans="1:5" x14ac:dyDescent="0.25">
      <c r="A45" s="106" t="s">
        <v>268</v>
      </c>
      <c r="B45" s="107" t="s">
        <v>249</v>
      </c>
      <c r="C45" s="104">
        <v>1682.5</v>
      </c>
      <c r="D45" s="104">
        <v>1682.5</v>
      </c>
      <c r="E45" s="105">
        <v>100</v>
      </c>
    </row>
    <row r="46" spans="1:5" x14ac:dyDescent="0.25">
      <c r="A46" s="67" t="s">
        <v>269</v>
      </c>
      <c r="B46" s="68" t="s">
        <v>75</v>
      </c>
      <c r="C46" s="65">
        <v>0</v>
      </c>
      <c r="D46" s="65">
        <v>1682.5</v>
      </c>
      <c r="E46" s="66">
        <v>0</v>
      </c>
    </row>
    <row r="47" spans="1:5" x14ac:dyDescent="0.25">
      <c r="A47" s="67" t="s">
        <v>74</v>
      </c>
      <c r="B47" s="68" t="s">
        <v>75</v>
      </c>
      <c r="C47" s="65">
        <v>0</v>
      </c>
      <c r="D47" s="65">
        <v>1682.5</v>
      </c>
      <c r="E47" s="66">
        <v>0</v>
      </c>
    </row>
    <row r="48" spans="1:5" x14ac:dyDescent="0.25">
      <c r="A48" s="59" t="s">
        <v>87</v>
      </c>
      <c r="B48" s="60" t="s">
        <v>88</v>
      </c>
      <c r="C48" s="60">
        <v>10832.31</v>
      </c>
      <c r="D48" s="60">
        <v>10827.6</v>
      </c>
      <c r="E48" s="61">
        <v>99.956518969638068</v>
      </c>
    </row>
    <row r="49" spans="1:5" x14ac:dyDescent="0.25">
      <c r="A49" s="62" t="s">
        <v>89</v>
      </c>
      <c r="B49" s="63" t="s">
        <v>90</v>
      </c>
      <c r="C49" s="63">
        <v>10832.31</v>
      </c>
      <c r="D49" s="63">
        <v>10827.6</v>
      </c>
      <c r="E49" s="64">
        <v>99.956518969638068</v>
      </c>
    </row>
    <row r="50" spans="1:5" x14ac:dyDescent="0.25">
      <c r="A50" s="62" t="s">
        <v>277</v>
      </c>
      <c r="B50" s="63" t="s">
        <v>278</v>
      </c>
      <c r="C50" s="63">
        <v>10832.31</v>
      </c>
      <c r="D50" s="63">
        <v>10827.6</v>
      </c>
      <c r="E50" s="64">
        <v>99.956518969638068</v>
      </c>
    </row>
    <row r="51" spans="1:5" x14ac:dyDescent="0.25">
      <c r="A51" s="103" t="s">
        <v>71</v>
      </c>
      <c r="B51" s="104" t="s">
        <v>5</v>
      </c>
      <c r="C51" s="104">
        <v>10832.31</v>
      </c>
      <c r="D51" s="104">
        <v>10827.6</v>
      </c>
      <c r="E51" s="105">
        <v>99.956518969638068</v>
      </c>
    </row>
    <row r="52" spans="1:5" x14ac:dyDescent="0.25">
      <c r="A52" s="106" t="s">
        <v>279</v>
      </c>
      <c r="B52" s="107" t="s">
        <v>6</v>
      </c>
      <c r="C52" s="104">
        <v>0</v>
      </c>
      <c r="D52" s="104">
        <v>0</v>
      </c>
      <c r="E52" s="105">
        <v>0</v>
      </c>
    </row>
    <row r="53" spans="1:5" x14ac:dyDescent="0.25">
      <c r="A53" s="67" t="s">
        <v>280</v>
      </c>
      <c r="B53" s="68" t="s">
        <v>243</v>
      </c>
      <c r="C53" s="65">
        <v>0</v>
      </c>
      <c r="D53" s="65">
        <v>0</v>
      </c>
      <c r="E53" s="66">
        <v>0</v>
      </c>
    </row>
    <row r="54" spans="1:5" x14ac:dyDescent="0.25">
      <c r="A54" s="67" t="s">
        <v>91</v>
      </c>
      <c r="B54" s="68" t="s">
        <v>92</v>
      </c>
      <c r="C54" s="65">
        <v>0</v>
      </c>
      <c r="D54" s="65">
        <v>0</v>
      </c>
      <c r="E54" s="66">
        <v>0</v>
      </c>
    </row>
    <row r="55" spans="1:5" x14ac:dyDescent="0.25">
      <c r="A55" s="106" t="s">
        <v>266</v>
      </c>
      <c r="B55" s="107" t="s">
        <v>244</v>
      </c>
      <c r="C55" s="104">
        <v>10832.31</v>
      </c>
      <c r="D55" s="104">
        <v>10827.6</v>
      </c>
      <c r="E55" s="105">
        <v>99.956518969638068</v>
      </c>
    </row>
    <row r="56" spans="1:5" x14ac:dyDescent="0.25">
      <c r="A56" s="67" t="s">
        <v>281</v>
      </c>
      <c r="B56" s="68" t="s">
        <v>245</v>
      </c>
      <c r="C56" s="65">
        <v>0</v>
      </c>
      <c r="D56" s="65">
        <v>0</v>
      </c>
      <c r="E56" s="66">
        <v>0</v>
      </c>
    </row>
    <row r="57" spans="1:5" x14ac:dyDescent="0.25">
      <c r="A57" s="67" t="s">
        <v>93</v>
      </c>
      <c r="B57" s="68" t="s">
        <v>94</v>
      </c>
      <c r="C57" s="65">
        <v>0</v>
      </c>
      <c r="D57" s="65">
        <v>0</v>
      </c>
      <c r="E57" s="66">
        <v>0</v>
      </c>
    </row>
    <row r="58" spans="1:5" x14ac:dyDescent="0.25">
      <c r="A58" s="67" t="s">
        <v>271</v>
      </c>
      <c r="B58" s="68" t="s">
        <v>246</v>
      </c>
      <c r="C58" s="65">
        <v>0</v>
      </c>
      <c r="D58" s="65">
        <v>672.31</v>
      </c>
      <c r="E58" s="66">
        <v>0</v>
      </c>
    </row>
    <row r="59" spans="1:5" x14ac:dyDescent="0.25">
      <c r="A59" s="67" t="s">
        <v>83</v>
      </c>
      <c r="B59" s="68" t="s">
        <v>84</v>
      </c>
      <c r="C59" s="65">
        <v>0</v>
      </c>
      <c r="D59" s="65">
        <v>582.73</v>
      </c>
      <c r="E59" s="66">
        <v>0</v>
      </c>
    </row>
    <row r="60" spans="1:5" x14ac:dyDescent="0.25">
      <c r="A60" s="67" t="s">
        <v>78</v>
      </c>
      <c r="B60" s="68" t="s">
        <v>79</v>
      </c>
      <c r="C60" s="65">
        <v>0</v>
      </c>
      <c r="D60" s="65">
        <v>89.58</v>
      </c>
      <c r="E60" s="66">
        <v>0</v>
      </c>
    </row>
    <row r="61" spans="1:5" x14ac:dyDescent="0.25">
      <c r="A61" s="67" t="s">
        <v>267</v>
      </c>
      <c r="B61" s="68" t="s">
        <v>248</v>
      </c>
      <c r="C61" s="65">
        <v>0</v>
      </c>
      <c r="D61" s="65">
        <v>10155.290000000001</v>
      </c>
      <c r="E61" s="66">
        <v>0</v>
      </c>
    </row>
    <row r="62" spans="1:5" x14ac:dyDescent="0.25">
      <c r="A62" s="67" t="s">
        <v>72</v>
      </c>
      <c r="B62" s="68" t="s">
        <v>73</v>
      </c>
      <c r="C62" s="65">
        <v>0</v>
      </c>
      <c r="D62" s="65">
        <v>10155.290000000001</v>
      </c>
      <c r="E62" s="66">
        <v>0</v>
      </c>
    </row>
    <row r="63" spans="1:5" x14ac:dyDescent="0.25">
      <c r="A63" s="97" t="s">
        <v>95</v>
      </c>
      <c r="B63" s="98" t="s">
        <v>96</v>
      </c>
      <c r="C63" s="98">
        <v>3869476.78</v>
      </c>
      <c r="D63" s="98">
        <v>3859310.54</v>
      </c>
      <c r="E63" s="99">
        <v>99.737270939250863</v>
      </c>
    </row>
    <row r="64" spans="1:5" x14ac:dyDescent="0.25">
      <c r="A64" s="97" t="s">
        <v>97</v>
      </c>
      <c r="B64" s="98" t="s">
        <v>98</v>
      </c>
      <c r="C64" s="98">
        <v>2835957.05</v>
      </c>
      <c r="D64" s="98">
        <v>2828466.65</v>
      </c>
      <c r="E64" s="99">
        <v>99.73587752325092</v>
      </c>
    </row>
    <row r="65" spans="1:5" x14ac:dyDescent="0.25">
      <c r="A65" s="59" t="s">
        <v>87</v>
      </c>
      <c r="B65" s="60" t="s">
        <v>88</v>
      </c>
      <c r="C65" s="60">
        <v>2835957.05</v>
      </c>
      <c r="D65" s="60">
        <v>2828466.65</v>
      </c>
      <c r="E65" s="61">
        <v>99.73587752325092</v>
      </c>
    </row>
    <row r="66" spans="1:5" x14ac:dyDescent="0.25">
      <c r="A66" s="62" t="s">
        <v>99</v>
      </c>
      <c r="B66" s="63" t="s">
        <v>100</v>
      </c>
      <c r="C66" s="63">
        <v>2835957.05</v>
      </c>
      <c r="D66" s="63">
        <v>2828466.65</v>
      </c>
      <c r="E66" s="64">
        <v>99.73587752325092</v>
      </c>
    </row>
    <row r="67" spans="1:5" x14ac:dyDescent="0.25">
      <c r="A67" s="62" t="s">
        <v>282</v>
      </c>
      <c r="B67" s="63" t="s">
        <v>283</v>
      </c>
      <c r="C67" s="63">
        <v>2835957.05</v>
      </c>
      <c r="D67" s="63">
        <v>2828466.65</v>
      </c>
      <c r="E67" s="64">
        <v>99.73587752325092</v>
      </c>
    </row>
    <row r="68" spans="1:5" x14ac:dyDescent="0.25">
      <c r="A68" s="103" t="s">
        <v>101</v>
      </c>
      <c r="B68" s="104" t="s">
        <v>3</v>
      </c>
      <c r="C68" s="104">
        <v>2835957.05</v>
      </c>
      <c r="D68" s="104">
        <v>2828466.65</v>
      </c>
      <c r="E68" s="105">
        <v>99.73587752325092</v>
      </c>
    </row>
    <row r="69" spans="1:5" x14ac:dyDescent="0.25">
      <c r="A69" s="106" t="s">
        <v>284</v>
      </c>
      <c r="B69" s="107" t="s">
        <v>4</v>
      </c>
      <c r="C69" s="104">
        <v>2786585.29</v>
      </c>
      <c r="D69" s="104">
        <v>2779568.68</v>
      </c>
      <c r="E69" s="105">
        <v>99.748200422029797</v>
      </c>
    </row>
    <row r="70" spans="1:5" x14ac:dyDescent="0.25">
      <c r="A70" s="67" t="s">
        <v>285</v>
      </c>
      <c r="B70" s="68" t="s">
        <v>21</v>
      </c>
      <c r="C70" s="65">
        <v>0</v>
      </c>
      <c r="D70" s="65">
        <v>2315125.9900000002</v>
      </c>
      <c r="E70" s="66">
        <v>0</v>
      </c>
    </row>
    <row r="71" spans="1:5" x14ac:dyDescent="0.25">
      <c r="A71" s="67" t="s">
        <v>102</v>
      </c>
      <c r="B71" s="68" t="s">
        <v>22</v>
      </c>
      <c r="C71" s="65">
        <v>0</v>
      </c>
      <c r="D71" s="65">
        <v>2195578.94</v>
      </c>
      <c r="E71" s="66">
        <v>0</v>
      </c>
    </row>
    <row r="72" spans="1:5" x14ac:dyDescent="0.25">
      <c r="A72" s="67" t="s">
        <v>103</v>
      </c>
      <c r="B72" s="68" t="s">
        <v>104</v>
      </c>
      <c r="C72" s="65">
        <v>0</v>
      </c>
      <c r="D72" s="65">
        <v>28667.08</v>
      </c>
      <c r="E72" s="66">
        <v>0</v>
      </c>
    </row>
    <row r="73" spans="1:5" x14ac:dyDescent="0.25">
      <c r="A73" s="67" t="s">
        <v>105</v>
      </c>
      <c r="B73" s="68" t="s">
        <v>106</v>
      </c>
      <c r="C73" s="65">
        <v>0</v>
      </c>
      <c r="D73" s="65">
        <v>90879.97</v>
      </c>
      <c r="E73" s="66">
        <v>0</v>
      </c>
    </row>
    <row r="74" spans="1:5" x14ac:dyDescent="0.25">
      <c r="A74" s="67" t="s">
        <v>286</v>
      </c>
      <c r="B74" s="68" t="s">
        <v>108</v>
      </c>
      <c r="C74" s="65">
        <v>0</v>
      </c>
      <c r="D74" s="65">
        <v>89083.27</v>
      </c>
      <c r="E74" s="66">
        <v>0</v>
      </c>
    </row>
    <row r="75" spans="1:5" x14ac:dyDescent="0.25">
      <c r="A75" s="67" t="s">
        <v>107</v>
      </c>
      <c r="B75" s="68" t="s">
        <v>108</v>
      </c>
      <c r="C75" s="65">
        <v>0</v>
      </c>
      <c r="D75" s="65">
        <v>89083.27</v>
      </c>
      <c r="E75" s="66">
        <v>0</v>
      </c>
    </row>
    <row r="76" spans="1:5" x14ac:dyDescent="0.25">
      <c r="A76" s="67" t="s">
        <v>287</v>
      </c>
      <c r="B76" s="68" t="s">
        <v>235</v>
      </c>
      <c r="C76" s="65">
        <v>0</v>
      </c>
      <c r="D76" s="65">
        <v>375359.42</v>
      </c>
      <c r="E76" s="66">
        <v>0</v>
      </c>
    </row>
    <row r="77" spans="1:5" x14ac:dyDescent="0.25">
      <c r="A77" s="67" t="s">
        <v>109</v>
      </c>
      <c r="B77" s="68" t="s">
        <v>110</v>
      </c>
      <c r="C77" s="65">
        <v>0</v>
      </c>
      <c r="D77" s="65">
        <v>375359.42</v>
      </c>
      <c r="E77" s="66">
        <v>0</v>
      </c>
    </row>
    <row r="78" spans="1:5" x14ac:dyDescent="0.25">
      <c r="A78" s="67" t="s">
        <v>111</v>
      </c>
      <c r="B78" s="68" t="s">
        <v>112</v>
      </c>
      <c r="C78" s="65">
        <v>0</v>
      </c>
      <c r="D78" s="65">
        <v>0</v>
      </c>
      <c r="E78" s="66">
        <v>0</v>
      </c>
    </row>
    <row r="79" spans="1:5" x14ac:dyDescent="0.25">
      <c r="A79" s="106" t="s">
        <v>288</v>
      </c>
      <c r="B79" s="107" t="s">
        <v>13</v>
      </c>
      <c r="C79" s="104">
        <v>49371.76</v>
      </c>
      <c r="D79" s="104">
        <v>48897.97</v>
      </c>
      <c r="E79" s="105">
        <v>99.040362344789813</v>
      </c>
    </row>
    <row r="80" spans="1:5" x14ac:dyDescent="0.25">
      <c r="A80" s="67" t="s">
        <v>289</v>
      </c>
      <c r="B80" s="68" t="s">
        <v>23</v>
      </c>
      <c r="C80" s="65">
        <v>0</v>
      </c>
      <c r="D80" s="65">
        <v>44661.62</v>
      </c>
      <c r="E80" s="66">
        <v>0</v>
      </c>
    </row>
    <row r="81" spans="1:5" x14ac:dyDescent="0.25">
      <c r="A81" s="67" t="s">
        <v>136</v>
      </c>
      <c r="B81" s="68" t="s">
        <v>24</v>
      </c>
      <c r="C81" s="65">
        <v>0</v>
      </c>
      <c r="D81" s="65">
        <v>0</v>
      </c>
      <c r="E81" s="66">
        <v>0</v>
      </c>
    </row>
    <row r="82" spans="1:5" x14ac:dyDescent="0.25">
      <c r="A82" s="67" t="s">
        <v>113</v>
      </c>
      <c r="B82" s="68" t="s">
        <v>114</v>
      </c>
      <c r="C82" s="65">
        <v>0</v>
      </c>
      <c r="D82" s="65">
        <v>44661.62</v>
      </c>
      <c r="E82" s="66">
        <v>0</v>
      </c>
    </row>
    <row r="83" spans="1:5" x14ac:dyDescent="0.25">
      <c r="A83" s="67" t="s">
        <v>290</v>
      </c>
      <c r="B83" s="68" t="s">
        <v>237</v>
      </c>
      <c r="C83" s="65">
        <v>0</v>
      </c>
      <c r="D83" s="65">
        <v>1896.71</v>
      </c>
      <c r="E83" s="66">
        <v>0</v>
      </c>
    </row>
    <row r="84" spans="1:5" x14ac:dyDescent="0.25">
      <c r="A84" s="67" t="s">
        <v>151</v>
      </c>
      <c r="B84" s="68" t="s">
        <v>152</v>
      </c>
      <c r="C84" s="65">
        <v>0</v>
      </c>
      <c r="D84" s="65">
        <v>1896.71</v>
      </c>
      <c r="E84" s="66">
        <v>0</v>
      </c>
    </row>
    <row r="85" spans="1:5" x14ac:dyDescent="0.25">
      <c r="A85" s="67" t="s">
        <v>291</v>
      </c>
      <c r="B85" s="68" t="s">
        <v>132</v>
      </c>
      <c r="C85" s="65">
        <v>0</v>
      </c>
      <c r="D85" s="65">
        <v>399.64</v>
      </c>
      <c r="E85" s="66">
        <v>0</v>
      </c>
    </row>
    <row r="86" spans="1:5" x14ac:dyDescent="0.25">
      <c r="A86" s="67" t="s">
        <v>131</v>
      </c>
      <c r="B86" s="68" t="s">
        <v>132</v>
      </c>
      <c r="C86" s="65">
        <v>0</v>
      </c>
      <c r="D86" s="65">
        <v>399.64</v>
      </c>
      <c r="E86" s="66">
        <v>0</v>
      </c>
    </row>
    <row r="87" spans="1:5" x14ac:dyDescent="0.25">
      <c r="A87" s="67" t="s">
        <v>292</v>
      </c>
      <c r="B87" s="68" t="s">
        <v>164</v>
      </c>
      <c r="C87" s="65">
        <v>0</v>
      </c>
      <c r="D87" s="65">
        <v>1940</v>
      </c>
      <c r="E87" s="66">
        <v>0</v>
      </c>
    </row>
    <row r="88" spans="1:5" x14ac:dyDescent="0.25">
      <c r="A88" s="67" t="s">
        <v>115</v>
      </c>
      <c r="B88" s="68" t="s">
        <v>116</v>
      </c>
      <c r="C88" s="65">
        <v>0</v>
      </c>
      <c r="D88" s="65">
        <v>1940</v>
      </c>
      <c r="E88" s="66">
        <v>0</v>
      </c>
    </row>
    <row r="89" spans="1:5" x14ac:dyDescent="0.25">
      <c r="A89" s="67" t="s">
        <v>117</v>
      </c>
      <c r="B89" s="68" t="s">
        <v>118</v>
      </c>
      <c r="C89" s="65">
        <v>0</v>
      </c>
      <c r="D89" s="65">
        <v>0</v>
      </c>
      <c r="E89" s="66">
        <v>0</v>
      </c>
    </row>
    <row r="90" spans="1:5" x14ac:dyDescent="0.25">
      <c r="A90" s="106" t="s">
        <v>293</v>
      </c>
      <c r="B90" s="107" t="s">
        <v>238</v>
      </c>
      <c r="C90" s="104">
        <v>0</v>
      </c>
      <c r="D90" s="104">
        <v>0</v>
      </c>
      <c r="E90" s="105">
        <v>0</v>
      </c>
    </row>
    <row r="91" spans="1:5" x14ac:dyDescent="0.25">
      <c r="A91" s="67" t="s">
        <v>294</v>
      </c>
      <c r="B91" s="68" t="s">
        <v>239</v>
      </c>
      <c r="C91" s="65">
        <v>0</v>
      </c>
      <c r="D91" s="65">
        <v>0</v>
      </c>
      <c r="E91" s="66">
        <v>0</v>
      </c>
    </row>
    <row r="92" spans="1:5" x14ac:dyDescent="0.25">
      <c r="A92" s="67" t="s">
        <v>119</v>
      </c>
      <c r="B92" s="68" t="s">
        <v>120</v>
      </c>
      <c r="C92" s="65">
        <v>0</v>
      </c>
      <c r="D92" s="65">
        <v>0</v>
      </c>
      <c r="E92" s="66">
        <v>0</v>
      </c>
    </row>
    <row r="93" spans="1:5" x14ac:dyDescent="0.25">
      <c r="A93" s="97" t="s">
        <v>121</v>
      </c>
      <c r="B93" s="98" t="s">
        <v>122</v>
      </c>
      <c r="C93" s="98">
        <v>22399.15</v>
      </c>
      <c r="D93" s="98">
        <v>21371.37</v>
      </c>
      <c r="E93" s="99">
        <v>95.411522312230588</v>
      </c>
    </row>
    <row r="94" spans="1:5" x14ac:dyDescent="0.25">
      <c r="A94" s="59" t="s">
        <v>67</v>
      </c>
      <c r="B94" s="60" t="s">
        <v>68</v>
      </c>
      <c r="C94" s="60">
        <v>18500</v>
      </c>
      <c r="D94" s="60">
        <v>18499.7</v>
      </c>
      <c r="E94" s="61">
        <v>99.998378378378376</v>
      </c>
    </row>
    <row r="95" spans="1:5" x14ac:dyDescent="0.25">
      <c r="A95" s="62" t="s">
        <v>76</v>
      </c>
      <c r="B95" s="63" t="s">
        <v>77</v>
      </c>
      <c r="C95" s="63">
        <v>18500</v>
      </c>
      <c r="D95" s="63">
        <v>18499.7</v>
      </c>
      <c r="E95" s="64">
        <v>99.998378378378376</v>
      </c>
    </row>
    <row r="96" spans="1:5" x14ac:dyDescent="0.25">
      <c r="A96" s="62" t="s">
        <v>270</v>
      </c>
      <c r="B96" s="63" t="s">
        <v>77</v>
      </c>
      <c r="C96" s="63">
        <v>18500</v>
      </c>
      <c r="D96" s="63">
        <v>18499.7</v>
      </c>
      <c r="E96" s="64">
        <v>99.998378378378376</v>
      </c>
    </row>
    <row r="97" spans="1:5" x14ac:dyDescent="0.25">
      <c r="A97" s="103" t="s">
        <v>101</v>
      </c>
      <c r="B97" s="104" t="s">
        <v>3</v>
      </c>
      <c r="C97" s="104">
        <v>18500</v>
      </c>
      <c r="D97" s="104">
        <v>18499.7</v>
      </c>
      <c r="E97" s="105">
        <v>99.998378378378376</v>
      </c>
    </row>
    <row r="98" spans="1:5" x14ac:dyDescent="0.25">
      <c r="A98" s="106" t="s">
        <v>288</v>
      </c>
      <c r="B98" s="107" t="s">
        <v>13</v>
      </c>
      <c r="C98" s="104">
        <v>18500</v>
      </c>
      <c r="D98" s="104">
        <v>18499.7</v>
      </c>
      <c r="E98" s="105">
        <v>99.998378378378376</v>
      </c>
    </row>
    <row r="99" spans="1:5" x14ac:dyDescent="0.25">
      <c r="A99" s="67" t="s">
        <v>295</v>
      </c>
      <c r="B99" s="68" t="s">
        <v>236</v>
      </c>
      <c r="C99" s="65">
        <v>0</v>
      </c>
      <c r="D99" s="65">
        <v>1972.09</v>
      </c>
      <c r="E99" s="66">
        <v>0</v>
      </c>
    </row>
    <row r="100" spans="1:5" x14ac:dyDescent="0.25">
      <c r="A100" s="67" t="s">
        <v>123</v>
      </c>
      <c r="B100" s="68" t="s">
        <v>124</v>
      </c>
      <c r="C100" s="65">
        <v>0</v>
      </c>
      <c r="D100" s="65">
        <v>1972.09</v>
      </c>
      <c r="E100" s="66">
        <v>0</v>
      </c>
    </row>
    <row r="101" spans="1:5" x14ac:dyDescent="0.25">
      <c r="A101" s="67" t="s">
        <v>290</v>
      </c>
      <c r="B101" s="68" t="s">
        <v>237</v>
      </c>
      <c r="C101" s="65">
        <v>0</v>
      </c>
      <c r="D101" s="65">
        <v>16527.61</v>
      </c>
      <c r="E101" s="66">
        <v>0</v>
      </c>
    </row>
    <row r="102" spans="1:5" x14ac:dyDescent="0.25">
      <c r="A102" s="67" t="s">
        <v>125</v>
      </c>
      <c r="B102" s="68" t="s">
        <v>296</v>
      </c>
      <c r="C102" s="65">
        <v>0</v>
      </c>
      <c r="D102" s="65">
        <v>16527.61</v>
      </c>
      <c r="E102" s="66">
        <v>0</v>
      </c>
    </row>
    <row r="103" spans="1:5" x14ac:dyDescent="0.25">
      <c r="A103" s="59" t="s">
        <v>80</v>
      </c>
      <c r="B103" s="60" t="s">
        <v>81</v>
      </c>
      <c r="C103" s="60">
        <v>3899.15</v>
      </c>
      <c r="D103" s="60">
        <v>2871.67</v>
      </c>
      <c r="E103" s="61">
        <v>73.648615723939841</v>
      </c>
    </row>
    <row r="104" spans="1:5" x14ac:dyDescent="0.25">
      <c r="A104" s="62" t="s">
        <v>82</v>
      </c>
      <c r="B104" s="63" t="s">
        <v>81</v>
      </c>
      <c r="C104" s="63">
        <v>3899.15</v>
      </c>
      <c r="D104" s="63">
        <v>2871.67</v>
      </c>
      <c r="E104" s="64">
        <v>73.648615723939841</v>
      </c>
    </row>
    <row r="105" spans="1:5" x14ac:dyDescent="0.25">
      <c r="A105" s="62" t="s">
        <v>272</v>
      </c>
      <c r="B105" s="63" t="s">
        <v>273</v>
      </c>
      <c r="C105" s="63">
        <v>3899.15</v>
      </c>
      <c r="D105" s="63">
        <v>2871.67</v>
      </c>
      <c r="E105" s="64">
        <v>73.648615723939841</v>
      </c>
    </row>
    <row r="106" spans="1:5" x14ac:dyDescent="0.25">
      <c r="A106" s="103" t="s">
        <v>101</v>
      </c>
      <c r="B106" s="104" t="s">
        <v>3</v>
      </c>
      <c r="C106" s="104">
        <v>3899.15</v>
      </c>
      <c r="D106" s="104">
        <v>2871.67</v>
      </c>
      <c r="E106" s="105">
        <v>73.648615723939841</v>
      </c>
    </row>
    <row r="107" spans="1:5" x14ac:dyDescent="0.25">
      <c r="A107" s="106" t="s">
        <v>288</v>
      </c>
      <c r="B107" s="107" t="s">
        <v>13</v>
      </c>
      <c r="C107" s="104">
        <v>3899.15</v>
      </c>
      <c r="D107" s="104">
        <v>2871.67</v>
      </c>
      <c r="E107" s="105">
        <v>73.648615723939841</v>
      </c>
    </row>
    <row r="108" spans="1:5" x14ac:dyDescent="0.25">
      <c r="A108" s="67" t="s">
        <v>295</v>
      </c>
      <c r="B108" s="68" t="s">
        <v>236</v>
      </c>
      <c r="C108" s="65">
        <v>0</v>
      </c>
      <c r="D108" s="65">
        <v>96.86</v>
      </c>
      <c r="E108" s="66">
        <v>0</v>
      </c>
    </row>
    <row r="109" spans="1:5" x14ac:dyDescent="0.25">
      <c r="A109" s="67" t="s">
        <v>127</v>
      </c>
      <c r="B109" s="68" t="s">
        <v>128</v>
      </c>
      <c r="C109" s="65">
        <v>0</v>
      </c>
      <c r="D109" s="65">
        <v>0</v>
      </c>
      <c r="E109" s="66">
        <v>0</v>
      </c>
    </row>
    <row r="110" spans="1:5" x14ac:dyDescent="0.25">
      <c r="A110" s="67" t="s">
        <v>123</v>
      </c>
      <c r="B110" s="68" t="s">
        <v>124</v>
      </c>
      <c r="C110" s="65">
        <v>0</v>
      </c>
      <c r="D110" s="65">
        <v>96.86</v>
      </c>
      <c r="E110" s="66">
        <v>0</v>
      </c>
    </row>
    <row r="111" spans="1:5" x14ac:dyDescent="0.25">
      <c r="A111" s="67" t="s">
        <v>129</v>
      </c>
      <c r="B111" s="68" t="s">
        <v>297</v>
      </c>
      <c r="C111" s="65">
        <v>0</v>
      </c>
      <c r="D111" s="65">
        <v>0</v>
      </c>
      <c r="E111" s="66">
        <v>0</v>
      </c>
    </row>
    <row r="112" spans="1:5" x14ac:dyDescent="0.25">
      <c r="A112" s="67" t="s">
        <v>290</v>
      </c>
      <c r="B112" s="68" t="s">
        <v>237</v>
      </c>
      <c r="C112" s="65">
        <v>0</v>
      </c>
      <c r="D112" s="65">
        <v>2774.81</v>
      </c>
      <c r="E112" s="66">
        <v>0</v>
      </c>
    </row>
    <row r="113" spans="1:5" x14ac:dyDescent="0.25">
      <c r="A113" s="67" t="s">
        <v>125</v>
      </c>
      <c r="B113" s="68" t="s">
        <v>296</v>
      </c>
      <c r="C113" s="65">
        <v>0</v>
      </c>
      <c r="D113" s="65">
        <v>2774.81</v>
      </c>
      <c r="E113" s="66">
        <v>0</v>
      </c>
    </row>
    <row r="114" spans="1:5" x14ac:dyDescent="0.25">
      <c r="A114" s="67" t="s">
        <v>291</v>
      </c>
      <c r="B114" s="68" t="s">
        <v>132</v>
      </c>
      <c r="C114" s="65">
        <v>0</v>
      </c>
      <c r="D114" s="65">
        <v>0</v>
      </c>
      <c r="E114" s="66">
        <v>0</v>
      </c>
    </row>
    <row r="115" spans="1:5" x14ac:dyDescent="0.25">
      <c r="A115" s="67" t="s">
        <v>131</v>
      </c>
      <c r="B115" s="68" t="s">
        <v>132</v>
      </c>
      <c r="C115" s="65">
        <v>0</v>
      </c>
      <c r="D115" s="65">
        <v>0</v>
      </c>
      <c r="E115" s="66">
        <v>0</v>
      </c>
    </row>
    <row r="116" spans="1:5" x14ac:dyDescent="0.25">
      <c r="A116" s="59" t="s">
        <v>87</v>
      </c>
      <c r="B116" s="60" t="s">
        <v>88</v>
      </c>
      <c r="C116" s="60">
        <v>0</v>
      </c>
      <c r="D116" s="60">
        <v>0</v>
      </c>
      <c r="E116" s="61">
        <v>0</v>
      </c>
    </row>
    <row r="117" spans="1:5" x14ac:dyDescent="0.25">
      <c r="A117" s="62" t="s">
        <v>133</v>
      </c>
      <c r="B117" s="63" t="s">
        <v>134</v>
      </c>
      <c r="C117" s="63">
        <v>0</v>
      </c>
      <c r="D117" s="63">
        <v>0</v>
      </c>
      <c r="E117" s="64">
        <v>0</v>
      </c>
    </row>
    <row r="118" spans="1:5" x14ac:dyDescent="0.25">
      <c r="A118" s="62" t="s">
        <v>298</v>
      </c>
      <c r="B118" s="63" t="s">
        <v>299</v>
      </c>
      <c r="C118" s="63">
        <v>0</v>
      </c>
      <c r="D118" s="63">
        <v>0</v>
      </c>
      <c r="E118" s="64">
        <v>0</v>
      </c>
    </row>
    <row r="119" spans="1:5" x14ac:dyDescent="0.25">
      <c r="A119" s="103" t="s">
        <v>101</v>
      </c>
      <c r="B119" s="104" t="s">
        <v>3</v>
      </c>
      <c r="C119" s="104">
        <v>0</v>
      </c>
      <c r="D119" s="104">
        <v>0</v>
      </c>
      <c r="E119" s="105">
        <v>0</v>
      </c>
    </row>
    <row r="120" spans="1:5" x14ac:dyDescent="0.25">
      <c r="A120" s="106" t="s">
        <v>288</v>
      </c>
      <c r="B120" s="107" t="s">
        <v>13</v>
      </c>
      <c r="C120" s="104">
        <v>0</v>
      </c>
      <c r="D120" s="104">
        <v>0</v>
      </c>
      <c r="E120" s="105">
        <v>0</v>
      </c>
    </row>
    <row r="121" spans="1:5" x14ac:dyDescent="0.25">
      <c r="A121" s="67" t="s">
        <v>295</v>
      </c>
      <c r="B121" s="68" t="s">
        <v>236</v>
      </c>
      <c r="C121" s="65">
        <v>0</v>
      </c>
      <c r="D121" s="65">
        <v>0</v>
      </c>
      <c r="E121" s="66">
        <v>0</v>
      </c>
    </row>
    <row r="122" spans="1:5" x14ac:dyDescent="0.25">
      <c r="A122" s="67" t="s">
        <v>123</v>
      </c>
      <c r="B122" s="68" t="s">
        <v>124</v>
      </c>
      <c r="C122" s="65">
        <v>0</v>
      </c>
      <c r="D122" s="65">
        <v>0</v>
      </c>
      <c r="E122" s="66">
        <v>0</v>
      </c>
    </row>
    <row r="123" spans="1:5" x14ac:dyDescent="0.25">
      <c r="A123" s="97" t="s">
        <v>135</v>
      </c>
      <c r="B123" s="98" t="s">
        <v>300</v>
      </c>
      <c r="C123" s="98">
        <v>592278.42000000004</v>
      </c>
      <c r="D123" s="98">
        <v>597490.89</v>
      </c>
      <c r="E123" s="99">
        <v>100.88007089638687</v>
      </c>
    </row>
    <row r="124" spans="1:5" x14ac:dyDescent="0.25">
      <c r="A124" s="59" t="s">
        <v>67</v>
      </c>
      <c r="B124" s="60" t="s">
        <v>68</v>
      </c>
      <c r="C124" s="60">
        <v>133100</v>
      </c>
      <c r="D124" s="60">
        <v>133100</v>
      </c>
      <c r="E124" s="61">
        <v>100</v>
      </c>
    </row>
    <row r="125" spans="1:5" x14ac:dyDescent="0.25">
      <c r="A125" s="62" t="s">
        <v>69</v>
      </c>
      <c r="B125" s="63" t="s">
        <v>70</v>
      </c>
      <c r="C125" s="63">
        <v>0</v>
      </c>
      <c r="D125" s="63">
        <v>0</v>
      </c>
      <c r="E125" s="64">
        <v>0</v>
      </c>
    </row>
    <row r="126" spans="1:5" x14ac:dyDescent="0.25">
      <c r="A126" s="62" t="s">
        <v>264</v>
      </c>
      <c r="B126" s="63" t="s">
        <v>265</v>
      </c>
      <c r="C126" s="63">
        <v>0</v>
      </c>
      <c r="D126" s="63">
        <v>0</v>
      </c>
      <c r="E126" s="64">
        <v>0</v>
      </c>
    </row>
    <row r="127" spans="1:5" x14ac:dyDescent="0.25">
      <c r="A127" s="103" t="s">
        <v>101</v>
      </c>
      <c r="B127" s="104" t="s">
        <v>3</v>
      </c>
      <c r="C127" s="104">
        <v>0</v>
      </c>
      <c r="D127" s="104">
        <v>0</v>
      </c>
      <c r="E127" s="105">
        <v>0</v>
      </c>
    </row>
    <row r="128" spans="1:5" x14ac:dyDescent="0.25">
      <c r="A128" s="106" t="s">
        <v>301</v>
      </c>
      <c r="B128" s="107" t="s">
        <v>240</v>
      </c>
      <c r="C128" s="104">
        <v>0</v>
      </c>
      <c r="D128" s="104">
        <v>0</v>
      </c>
      <c r="E128" s="105">
        <v>0</v>
      </c>
    </row>
    <row r="129" spans="1:5" x14ac:dyDescent="0.25">
      <c r="A129" s="67" t="s">
        <v>302</v>
      </c>
      <c r="B129" s="68" t="s">
        <v>241</v>
      </c>
      <c r="C129" s="65">
        <v>0</v>
      </c>
      <c r="D129" s="65">
        <v>0</v>
      </c>
      <c r="E129" s="66">
        <v>0</v>
      </c>
    </row>
    <row r="130" spans="1:5" x14ac:dyDescent="0.25">
      <c r="A130" s="67" t="s">
        <v>169</v>
      </c>
      <c r="B130" s="68" t="s">
        <v>170</v>
      </c>
      <c r="C130" s="65">
        <v>0</v>
      </c>
      <c r="D130" s="65">
        <v>0</v>
      </c>
      <c r="E130" s="66">
        <v>0</v>
      </c>
    </row>
    <row r="131" spans="1:5" x14ac:dyDescent="0.25">
      <c r="A131" s="62" t="s">
        <v>76</v>
      </c>
      <c r="B131" s="63" t="s">
        <v>77</v>
      </c>
      <c r="C131" s="63">
        <v>133100</v>
      </c>
      <c r="D131" s="63">
        <v>133100</v>
      </c>
      <c r="E131" s="64">
        <v>100</v>
      </c>
    </row>
    <row r="132" spans="1:5" x14ac:dyDescent="0.25">
      <c r="A132" s="62" t="s">
        <v>270</v>
      </c>
      <c r="B132" s="63" t="s">
        <v>77</v>
      </c>
      <c r="C132" s="63">
        <v>133100</v>
      </c>
      <c r="D132" s="63">
        <v>133100</v>
      </c>
      <c r="E132" s="64">
        <v>100</v>
      </c>
    </row>
    <row r="133" spans="1:5" x14ac:dyDescent="0.25">
      <c r="A133" s="103" t="s">
        <v>101</v>
      </c>
      <c r="B133" s="104" t="s">
        <v>3</v>
      </c>
      <c r="C133" s="104">
        <v>133100</v>
      </c>
      <c r="D133" s="104">
        <v>133100</v>
      </c>
      <c r="E133" s="105">
        <v>100</v>
      </c>
    </row>
    <row r="134" spans="1:5" x14ac:dyDescent="0.25">
      <c r="A134" s="106" t="s">
        <v>288</v>
      </c>
      <c r="B134" s="107" t="s">
        <v>13</v>
      </c>
      <c r="C134" s="104">
        <v>132080.29999999999</v>
      </c>
      <c r="D134" s="104">
        <v>132090.64000000001</v>
      </c>
      <c r="E134" s="105">
        <v>100</v>
      </c>
    </row>
    <row r="135" spans="1:5" x14ac:dyDescent="0.25">
      <c r="A135" s="67" t="s">
        <v>289</v>
      </c>
      <c r="B135" s="68" t="s">
        <v>23</v>
      </c>
      <c r="C135" s="65">
        <v>0</v>
      </c>
      <c r="D135" s="65">
        <v>8641.8700000000008</v>
      </c>
      <c r="E135" s="66">
        <v>0</v>
      </c>
    </row>
    <row r="136" spans="1:5" x14ac:dyDescent="0.25">
      <c r="A136" s="67" t="s">
        <v>136</v>
      </c>
      <c r="B136" s="68" t="s">
        <v>24</v>
      </c>
      <c r="C136" s="65">
        <v>0</v>
      </c>
      <c r="D136" s="65">
        <v>8061.63</v>
      </c>
      <c r="E136" s="66">
        <v>0</v>
      </c>
    </row>
    <row r="137" spans="1:5" x14ac:dyDescent="0.25">
      <c r="A137" s="67" t="s">
        <v>137</v>
      </c>
      <c r="B137" s="68" t="s">
        <v>138</v>
      </c>
      <c r="C137" s="65">
        <v>0</v>
      </c>
      <c r="D137" s="65">
        <v>475</v>
      </c>
      <c r="E137" s="66">
        <v>0</v>
      </c>
    </row>
    <row r="138" spans="1:5" x14ac:dyDescent="0.25">
      <c r="A138" s="67" t="s">
        <v>303</v>
      </c>
      <c r="B138" s="68" t="s">
        <v>256</v>
      </c>
      <c r="C138" s="65">
        <v>0</v>
      </c>
      <c r="D138" s="65">
        <v>105.24</v>
      </c>
      <c r="E138" s="66">
        <v>0</v>
      </c>
    </row>
    <row r="139" spans="1:5" x14ac:dyDescent="0.25">
      <c r="A139" s="67" t="s">
        <v>295</v>
      </c>
      <c r="B139" s="68" t="s">
        <v>236</v>
      </c>
      <c r="C139" s="65">
        <v>0</v>
      </c>
      <c r="D139" s="65">
        <v>57755.51</v>
      </c>
      <c r="E139" s="66">
        <v>0</v>
      </c>
    </row>
    <row r="140" spans="1:5" x14ac:dyDescent="0.25">
      <c r="A140" s="67" t="s">
        <v>127</v>
      </c>
      <c r="B140" s="68" t="s">
        <v>128</v>
      </c>
      <c r="C140" s="65">
        <v>0</v>
      </c>
      <c r="D140" s="65">
        <v>23798.9</v>
      </c>
      <c r="E140" s="66">
        <v>0</v>
      </c>
    </row>
    <row r="141" spans="1:5" x14ac:dyDescent="0.25">
      <c r="A141" s="67" t="s">
        <v>167</v>
      </c>
      <c r="B141" s="68" t="s">
        <v>168</v>
      </c>
      <c r="C141" s="65">
        <v>0</v>
      </c>
      <c r="D141" s="65">
        <v>133.56</v>
      </c>
      <c r="E141" s="66">
        <v>0</v>
      </c>
    </row>
    <row r="142" spans="1:5" x14ac:dyDescent="0.25">
      <c r="A142" s="67" t="s">
        <v>139</v>
      </c>
      <c r="B142" s="68" t="s">
        <v>140</v>
      </c>
      <c r="C142" s="65">
        <v>0</v>
      </c>
      <c r="D142" s="65">
        <v>30828.76</v>
      </c>
      <c r="E142" s="66">
        <v>0</v>
      </c>
    </row>
    <row r="143" spans="1:5" x14ac:dyDescent="0.25">
      <c r="A143" s="67" t="s">
        <v>129</v>
      </c>
      <c r="B143" s="68" t="s">
        <v>297</v>
      </c>
      <c r="C143" s="65">
        <v>0</v>
      </c>
      <c r="D143" s="65">
        <v>254.39</v>
      </c>
      <c r="E143" s="66">
        <v>0</v>
      </c>
    </row>
    <row r="144" spans="1:5" x14ac:dyDescent="0.25">
      <c r="A144" s="67" t="s">
        <v>141</v>
      </c>
      <c r="B144" s="68" t="s">
        <v>142</v>
      </c>
      <c r="C144" s="65">
        <v>0</v>
      </c>
      <c r="D144" s="65">
        <v>2739.9</v>
      </c>
      <c r="E144" s="66">
        <v>0</v>
      </c>
    </row>
    <row r="145" spans="1:5" x14ac:dyDescent="0.25">
      <c r="A145" s="67" t="s">
        <v>290</v>
      </c>
      <c r="B145" s="68" t="s">
        <v>237</v>
      </c>
      <c r="C145" s="65">
        <v>0</v>
      </c>
      <c r="D145" s="65">
        <v>54210.5</v>
      </c>
      <c r="E145" s="66">
        <v>0</v>
      </c>
    </row>
    <row r="146" spans="1:5" x14ac:dyDescent="0.25">
      <c r="A146" s="67" t="s">
        <v>143</v>
      </c>
      <c r="B146" s="68" t="s">
        <v>304</v>
      </c>
      <c r="C146" s="65">
        <v>0</v>
      </c>
      <c r="D146" s="65">
        <v>19846.05</v>
      </c>
      <c r="E146" s="66">
        <v>0</v>
      </c>
    </row>
    <row r="147" spans="1:5" x14ac:dyDescent="0.25">
      <c r="A147" s="67" t="s">
        <v>145</v>
      </c>
      <c r="B147" s="68" t="s">
        <v>146</v>
      </c>
      <c r="C147" s="65">
        <v>0</v>
      </c>
      <c r="D147" s="65">
        <v>1004.88</v>
      </c>
      <c r="E147" s="66">
        <v>0</v>
      </c>
    </row>
    <row r="148" spans="1:5" x14ac:dyDescent="0.25">
      <c r="A148" s="67" t="s">
        <v>147</v>
      </c>
      <c r="B148" s="68" t="s">
        <v>148</v>
      </c>
      <c r="C148" s="65">
        <v>0</v>
      </c>
      <c r="D148" s="65">
        <v>13971.74</v>
      </c>
      <c r="E148" s="66">
        <v>0</v>
      </c>
    </row>
    <row r="149" spans="1:5" x14ac:dyDescent="0.25">
      <c r="A149" s="67" t="s">
        <v>149</v>
      </c>
      <c r="B149" s="68" t="s">
        <v>150</v>
      </c>
      <c r="C149" s="65">
        <v>0</v>
      </c>
      <c r="D149" s="65">
        <v>6511.9</v>
      </c>
      <c r="E149" s="66">
        <v>0</v>
      </c>
    </row>
    <row r="150" spans="1:5" x14ac:dyDescent="0.25">
      <c r="A150" s="67" t="s">
        <v>151</v>
      </c>
      <c r="B150" s="68" t="s">
        <v>152</v>
      </c>
      <c r="C150" s="65">
        <v>0</v>
      </c>
      <c r="D150" s="65">
        <v>3795.8</v>
      </c>
      <c r="E150" s="66">
        <v>0</v>
      </c>
    </row>
    <row r="151" spans="1:5" x14ac:dyDescent="0.25">
      <c r="A151" s="67" t="s">
        <v>153</v>
      </c>
      <c r="B151" s="68" t="s">
        <v>154</v>
      </c>
      <c r="C151" s="65">
        <v>0</v>
      </c>
      <c r="D151" s="65">
        <v>4334.51</v>
      </c>
      <c r="E151" s="66">
        <v>0</v>
      </c>
    </row>
    <row r="152" spans="1:5" x14ac:dyDescent="0.25">
      <c r="A152" s="67" t="s">
        <v>155</v>
      </c>
      <c r="B152" s="68" t="s">
        <v>156</v>
      </c>
      <c r="C152" s="65">
        <v>0</v>
      </c>
      <c r="D152" s="65">
        <v>4745.62</v>
      </c>
      <c r="E152" s="66">
        <v>0</v>
      </c>
    </row>
    <row r="153" spans="1:5" x14ac:dyDescent="0.25">
      <c r="A153" s="67" t="s">
        <v>291</v>
      </c>
      <c r="B153" s="68" t="s">
        <v>132</v>
      </c>
      <c r="C153" s="65">
        <v>0</v>
      </c>
      <c r="D153" s="65">
        <v>0</v>
      </c>
      <c r="E153" s="66">
        <v>0</v>
      </c>
    </row>
    <row r="154" spans="1:5" x14ac:dyDescent="0.25">
      <c r="A154" s="67" t="s">
        <v>131</v>
      </c>
      <c r="B154" s="68" t="s">
        <v>132</v>
      </c>
      <c r="C154" s="65">
        <v>0</v>
      </c>
      <c r="D154" s="65">
        <v>0</v>
      </c>
      <c r="E154" s="66">
        <v>0</v>
      </c>
    </row>
    <row r="155" spans="1:5" x14ac:dyDescent="0.25">
      <c r="A155" s="67" t="s">
        <v>292</v>
      </c>
      <c r="B155" s="68" t="s">
        <v>164</v>
      </c>
      <c r="C155" s="65">
        <v>0</v>
      </c>
      <c r="D155" s="65">
        <v>11482.76</v>
      </c>
      <c r="E155" s="66">
        <v>0</v>
      </c>
    </row>
    <row r="156" spans="1:5" x14ac:dyDescent="0.25">
      <c r="A156" s="67" t="s">
        <v>157</v>
      </c>
      <c r="B156" s="68" t="s">
        <v>158</v>
      </c>
      <c r="C156" s="65">
        <v>0</v>
      </c>
      <c r="D156" s="65">
        <v>2929.25</v>
      </c>
      <c r="E156" s="66">
        <v>0</v>
      </c>
    </row>
    <row r="157" spans="1:5" x14ac:dyDescent="0.25">
      <c r="A157" s="67" t="s">
        <v>159</v>
      </c>
      <c r="B157" s="68" t="s">
        <v>160</v>
      </c>
      <c r="C157" s="65">
        <v>0</v>
      </c>
      <c r="D157" s="65">
        <v>3427.6</v>
      </c>
      <c r="E157" s="66">
        <v>0</v>
      </c>
    </row>
    <row r="158" spans="1:5" x14ac:dyDescent="0.25">
      <c r="A158" s="67" t="s">
        <v>161</v>
      </c>
      <c r="B158" s="68" t="s">
        <v>162</v>
      </c>
      <c r="C158" s="65">
        <v>0</v>
      </c>
      <c r="D158" s="65">
        <v>190</v>
      </c>
      <c r="E158" s="66">
        <v>0</v>
      </c>
    </row>
    <row r="159" spans="1:5" x14ac:dyDescent="0.25">
      <c r="A159" s="67" t="s">
        <v>115</v>
      </c>
      <c r="B159" s="68" t="s">
        <v>116</v>
      </c>
      <c r="C159" s="65">
        <v>0</v>
      </c>
      <c r="D159" s="65">
        <v>0</v>
      </c>
      <c r="E159" s="66">
        <v>0</v>
      </c>
    </row>
    <row r="160" spans="1:5" x14ac:dyDescent="0.25">
      <c r="A160" s="67" t="s">
        <v>163</v>
      </c>
      <c r="B160" s="68" t="s">
        <v>164</v>
      </c>
      <c r="C160" s="65">
        <v>0</v>
      </c>
      <c r="D160" s="65">
        <v>4935.91</v>
      </c>
      <c r="E160" s="66">
        <v>0</v>
      </c>
    </row>
    <row r="161" spans="1:5" x14ac:dyDescent="0.25">
      <c r="A161" s="106" t="s">
        <v>293</v>
      </c>
      <c r="B161" s="107" t="s">
        <v>238</v>
      </c>
      <c r="C161" s="104">
        <v>1019.7</v>
      </c>
      <c r="D161" s="104">
        <v>1009.36</v>
      </c>
      <c r="E161" s="105">
        <v>98.985976267529665</v>
      </c>
    </row>
    <row r="162" spans="1:5" x14ac:dyDescent="0.25">
      <c r="A162" s="67" t="s">
        <v>294</v>
      </c>
      <c r="B162" s="68" t="s">
        <v>239</v>
      </c>
      <c r="C162" s="65">
        <v>0</v>
      </c>
      <c r="D162" s="65">
        <v>1009.36</v>
      </c>
      <c r="E162" s="66">
        <v>0</v>
      </c>
    </row>
    <row r="163" spans="1:5" x14ac:dyDescent="0.25">
      <c r="A163" s="67" t="s">
        <v>165</v>
      </c>
      <c r="B163" s="68" t="s">
        <v>166</v>
      </c>
      <c r="C163" s="65">
        <v>0</v>
      </c>
      <c r="D163" s="65">
        <v>1009.36</v>
      </c>
      <c r="E163" s="66">
        <v>0</v>
      </c>
    </row>
    <row r="164" spans="1:5" x14ac:dyDescent="0.25">
      <c r="A164" s="59" t="s">
        <v>80</v>
      </c>
      <c r="B164" s="60" t="s">
        <v>81</v>
      </c>
      <c r="C164" s="60">
        <v>12080.48</v>
      </c>
      <c r="D164" s="60">
        <v>8639.65</v>
      </c>
      <c r="E164" s="61">
        <v>71.517439704382596</v>
      </c>
    </row>
    <row r="165" spans="1:5" x14ac:dyDescent="0.25">
      <c r="A165" s="62" t="s">
        <v>82</v>
      </c>
      <c r="B165" s="63" t="s">
        <v>81</v>
      </c>
      <c r="C165" s="63">
        <v>12080.48</v>
      </c>
      <c r="D165" s="63">
        <v>8639.65</v>
      </c>
      <c r="E165" s="64">
        <v>71.517439704382596</v>
      </c>
    </row>
    <row r="166" spans="1:5" x14ac:dyDescent="0.25">
      <c r="A166" s="62" t="s">
        <v>272</v>
      </c>
      <c r="B166" s="63" t="s">
        <v>273</v>
      </c>
      <c r="C166" s="63">
        <v>12080.48</v>
      </c>
      <c r="D166" s="63">
        <v>8639.65</v>
      </c>
      <c r="E166" s="64">
        <v>71.517439704382596</v>
      </c>
    </row>
    <row r="167" spans="1:5" x14ac:dyDescent="0.25">
      <c r="A167" s="103" t="s">
        <v>101</v>
      </c>
      <c r="B167" s="104" t="s">
        <v>3</v>
      </c>
      <c r="C167" s="104">
        <v>12080.48</v>
      </c>
      <c r="D167" s="104">
        <v>8639.65</v>
      </c>
      <c r="E167" s="105">
        <v>71.517439704382596</v>
      </c>
    </row>
    <row r="168" spans="1:5" x14ac:dyDescent="0.25">
      <c r="A168" s="106" t="s">
        <v>288</v>
      </c>
      <c r="B168" s="107" t="s">
        <v>13</v>
      </c>
      <c r="C168" s="104">
        <v>11778.49</v>
      </c>
      <c r="D168" s="104">
        <v>8635.41</v>
      </c>
      <c r="E168" s="105">
        <v>73.315085380214271</v>
      </c>
    </row>
    <row r="169" spans="1:5" x14ac:dyDescent="0.25">
      <c r="A169" s="67" t="s">
        <v>289</v>
      </c>
      <c r="B169" s="68" t="s">
        <v>23</v>
      </c>
      <c r="C169" s="65">
        <v>0</v>
      </c>
      <c r="D169" s="65">
        <v>122.85</v>
      </c>
      <c r="E169" s="66">
        <v>0</v>
      </c>
    </row>
    <row r="170" spans="1:5" x14ac:dyDescent="0.25">
      <c r="A170" s="67" t="s">
        <v>136</v>
      </c>
      <c r="B170" s="68" t="s">
        <v>24</v>
      </c>
      <c r="C170" s="65">
        <v>0</v>
      </c>
      <c r="D170" s="65">
        <v>122.85</v>
      </c>
      <c r="E170" s="66">
        <v>0</v>
      </c>
    </row>
    <row r="171" spans="1:5" x14ac:dyDescent="0.25">
      <c r="A171" s="67" t="s">
        <v>295</v>
      </c>
      <c r="B171" s="68" t="s">
        <v>236</v>
      </c>
      <c r="C171" s="65">
        <v>0</v>
      </c>
      <c r="D171" s="65">
        <v>4456.1099999999997</v>
      </c>
      <c r="E171" s="66">
        <v>0</v>
      </c>
    </row>
    <row r="172" spans="1:5" x14ac:dyDescent="0.25">
      <c r="A172" s="67" t="s">
        <v>167</v>
      </c>
      <c r="B172" s="68" t="s">
        <v>168</v>
      </c>
      <c r="C172" s="65">
        <v>0</v>
      </c>
      <c r="D172" s="65">
        <v>310.62</v>
      </c>
      <c r="E172" s="66">
        <v>0</v>
      </c>
    </row>
    <row r="173" spans="1:5" x14ac:dyDescent="0.25">
      <c r="A173" s="67" t="s">
        <v>139</v>
      </c>
      <c r="B173" s="68" t="s">
        <v>140</v>
      </c>
      <c r="C173" s="65">
        <v>0</v>
      </c>
      <c r="D173" s="65">
        <v>4145.49</v>
      </c>
      <c r="E173" s="66">
        <v>0</v>
      </c>
    </row>
    <row r="174" spans="1:5" x14ac:dyDescent="0.25">
      <c r="A174" s="67" t="s">
        <v>129</v>
      </c>
      <c r="B174" s="68" t="s">
        <v>297</v>
      </c>
      <c r="C174" s="65">
        <v>0</v>
      </c>
      <c r="D174" s="65">
        <v>0</v>
      </c>
      <c r="E174" s="66">
        <v>0</v>
      </c>
    </row>
    <row r="175" spans="1:5" x14ac:dyDescent="0.25">
      <c r="A175" s="67" t="s">
        <v>290</v>
      </c>
      <c r="B175" s="68" t="s">
        <v>237</v>
      </c>
      <c r="C175" s="65">
        <v>0</v>
      </c>
      <c r="D175" s="65">
        <v>2651.61</v>
      </c>
      <c r="E175" s="66">
        <v>0</v>
      </c>
    </row>
    <row r="176" spans="1:5" x14ac:dyDescent="0.25">
      <c r="A176" s="67" t="s">
        <v>143</v>
      </c>
      <c r="B176" s="68" t="s">
        <v>304</v>
      </c>
      <c r="C176" s="65">
        <v>0</v>
      </c>
      <c r="D176" s="65">
        <v>57.89</v>
      </c>
      <c r="E176" s="66">
        <v>0</v>
      </c>
    </row>
    <row r="177" spans="1:5" x14ac:dyDescent="0.25">
      <c r="A177" s="67" t="s">
        <v>147</v>
      </c>
      <c r="B177" s="68" t="s">
        <v>148</v>
      </c>
      <c r="C177" s="65">
        <v>0</v>
      </c>
      <c r="D177" s="65">
        <v>802.05</v>
      </c>
      <c r="E177" s="66">
        <v>0</v>
      </c>
    </row>
    <row r="178" spans="1:5" x14ac:dyDescent="0.25">
      <c r="A178" s="67" t="s">
        <v>151</v>
      </c>
      <c r="B178" s="68" t="s">
        <v>152</v>
      </c>
      <c r="C178" s="65">
        <v>0</v>
      </c>
      <c r="D178" s="65">
        <v>1791.67</v>
      </c>
      <c r="E178" s="66">
        <v>0</v>
      </c>
    </row>
    <row r="179" spans="1:5" x14ac:dyDescent="0.25">
      <c r="A179" s="67" t="s">
        <v>153</v>
      </c>
      <c r="B179" s="68" t="s">
        <v>154</v>
      </c>
      <c r="C179" s="65">
        <v>0</v>
      </c>
      <c r="D179" s="65">
        <v>0</v>
      </c>
      <c r="E179" s="66">
        <v>0</v>
      </c>
    </row>
    <row r="180" spans="1:5" x14ac:dyDescent="0.25">
      <c r="A180" s="67" t="s">
        <v>155</v>
      </c>
      <c r="B180" s="68" t="s">
        <v>156</v>
      </c>
      <c r="C180" s="65">
        <v>0</v>
      </c>
      <c r="D180" s="65">
        <v>0</v>
      </c>
      <c r="E180" s="66">
        <v>0</v>
      </c>
    </row>
    <row r="181" spans="1:5" x14ac:dyDescent="0.25">
      <c r="A181" s="67" t="s">
        <v>292</v>
      </c>
      <c r="B181" s="68" t="s">
        <v>164</v>
      </c>
      <c r="C181" s="65">
        <v>0</v>
      </c>
      <c r="D181" s="65">
        <v>1404.84</v>
      </c>
      <c r="E181" s="66">
        <v>0</v>
      </c>
    </row>
    <row r="182" spans="1:5" x14ac:dyDescent="0.25">
      <c r="A182" s="67" t="s">
        <v>159</v>
      </c>
      <c r="B182" s="68" t="s">
        <v>160</v>
      </c>
      <c r="C182" s="65">
        <v>0</v>
      </c>
      <c r="D182" s="65">
        <v>1218.75</v>
      </c>
      <c r="E182" s="66">
        <v>0</v>
      </c>
    </row>
    <row r="183" spans="1:5" x14ac:dyDescent="0.25">
      <c r="A183" s="67" t="s">
        <v>161</v>
      </c>
      <c r="B183" s="68" t="s">
        <v>162</v>
      </c>
      <c r="C183" s="65">
        <v>0</v>
      </c>
      <c r="D183" s="65">
        <v>25</v>
      </c>
      <c r="E183" s="66">
        <v>0</v>
      </c>
    </row>
    <row r="184" spans="1:5" x14ac:dyDescent="0.25">
      <c r="A184" s="67" t="s">
        <v>115</v>
      </c>
      <c r="B184" s="68" t="s">
        <v>116</v>
      </c>
      <c r="C184" s="65">
        <v>0</v>
      </c>
      <c r="D184" s="65">
        <v>0</v>
      </c>
      <c r="E184" s="66">
        <v>0</v>
      </c>
    </row>
    <row r="185" spans="1:5" x14ac:dyDescent="0.25">
      <c r="A185" s="67" t="s">
        <v>163</v>
      </c>
      <c r="B185" s="68" t="s">
        <v>164</v>
      </c>
      <c r="C185" s="65">
        <v>0</v>
      </c>
      <c r="D185" s="65">
        <v>161.09</v>
      </c>
      <c r="E185" s="66">
        <v>0</v>
      </c>
    </row>
    <row r="186" spans="1:5" x14ac:dyDescent="0.25">
      <c r="A186" s="106" t="s">
        <v>293</v>
      </c>
      <c r="B186" s="107" t="s">
        <v>238</v>
      </c>
      <c r="C186" s="104">
        <v>300</v>
      </c>
      <c r="D186" s="104">
        <v>4.24</v>
      </c>
      <c r="E186" s="105">
        <v>1.4133333333333336</v>
      </c>
    </row>
    <row r="187" spans="1:5" x14ac:dyDescent="0.25">
      <c r="A187" s="67" t="s">
        <v>294</v>
      </c>
      <c r="B187" s="68" t="s">
        <v>239</v>
      </c>
      <c r="C187" s="65">
        <v>0</v>
      </c>
      <c r="D187" s="65">
        <v>4.24</v>
      </c>
      <c r="E187" s="66">
        <v>0</v>
      </c>
    </row>
    <row r="188" spans="1:5" x14ac:dyDescent="0.25">
      <c r="A188" s="67" t="s">
        <v>165</v>
      </c>
      <c r="B188" s="68" t="s">
        <v>166</v>
      </c>
      <c r="C188" s="65">
        <v>0</v>
      </c>
      <c r="D188" s="65">
        <v>4.24</v>
      </c>
      <c r="E188" s="66">
        <v>0</v>
      </c>
    </row>
    <row r="189" spans="1:5" x14ac:dyDescent="0.25">
      <c r="A189" s="106" t="s">
        <v>301</v>
      </c>
      <c r="B189" s="107" t="s">
        <v>240</v>
      </c>
      <c r="C189" s="104">
        <v>0</v>
      </c>
      <c r="D189" s="104">
        <v>0</v>
      </c>
      <c r="E189" s="105">
        <v>0</v>
      </c>
    </row>
    <row r="190" spans="1:5" x14ac:dyDescent="0.25">
      <c r="A190" s="67" t="s">
        <v>302</v>
      </c>
      <c r="B190" s="68" t="s">
        <v>241</v>
      </c>
      <c r="C190" s="65">
        <v>0</v>
      </c>
      <c r="D190" s="65">
        <v>0</v>
      </c>
      <c r="E190" s="66">
        <v>0</v>
      </c>
    </row>
    <row r="191" spans="1:5" x14ac:dyDescent="0.25">
      <c r="A191" s="67" t="s">
        <v>169</v>
      </c>
      <c r="B191" s="68" t="s">
        <v>170</v>
      </c>
      <c r="C191" s="65">
        <v>0</v>
      </c>
      <c r="D191" s="65">
        <v>0</v>
      </c>
      <c r="E191" s="66">
        <v>0</v>
      </c>
    </row>
    <row r="192" spans="1:5" x14ac:dyDescent="0.25">
      <c r="A192" s="106" t="s">
        <v>305</v>
      </c>
      <c r="B192" s="107" t="s">
        <v>306</v>
      </c>
      <c r="C192" s="104">
        <v>1.99</v>
      </c>
      <c r="D192" s="104">
        <v>0</v>
      </c>
      <c r="E192" s="105">
        <v>0</v>
      </c>
    </row>
    <row r="193" spans="1:5" x14ac:dyDescent="0.25">
      <c r="A193" s="67" t="s">
        <v>307</v>
      </c>
      <c r="B193" s="68" t="s">
        <v>232</v>
      </c>
      <c r="C193" s="65">
        <v>0</v>
      </c>
      <c r="D193" s="65">
        <v>0</v>
      </c>
      <c r="E193" s="66">
        <v>0</v>
      </c>
    </row>
    <row r="194" spans="1:5" x14ac:dyDescent="0.25">
      <c r="A194" s="67" t="s">
        <v>174</v>
      </c>
      <c r="B194" s="68" t="s">
        <v>175</v>
      </c>
      <c r="C194" s="65">
        <v>0</v>
      </c>
      <c r="D194" s="65">
        <v>0</v>
      </c>
      <c r="E194" s="66">
        <v>0</v>
      </c>
    </row>
    <row r="195" spans="1:5" x14ac:dyDescent="0.25">
      <c r="A195" s="59" t="s">
        <v>171</v>
      </c>
      <c r="B195" s="60" t="s">
        <v>172</v>
      </c>
      <c r="C195" s="60">
        <v>0</v>
      </c>
      <c r="D195" s="60">
        <v>0</v>
      </c>
      <c r="E195" s="61">
        <v>0</v>
      </c>
    </row>
    <row r="196" spans="1:5" x14ac:dyDescent="0.25">
      <c r="A196" s="62" t="s">
        <v>173</v>
      </c>
      <c r="B196" s="63" t="s">
        <v>172</v>
      </c>
      <c r="C196" s="63">
        <v>0</v>
      </c>
      <c r="D196" s="63">
        <v>0</v>
      </c>
      <c r="E196" s="64">
        <v>0</v>
      </c>
    </row>
    <row r="197" spans="1:5" x14ac:dyDescent="0.25">
      <c r="A197" s="62" t="s">
        <v>308</v>
      </c>
      <c r="B197" s="63" t="s">
        <v>309</v>
      </c>
      <c r="C197" s="63">
        <v>0</v>
      </c>
      <c r="D197" s="63">
        <v>0</v>
      </c>
      <c r="E197" s="64">
        <v>0</v>
      </c>
    </row>
    <row r="198" spans="1:5" x14ac:dyDescent="0.25">
      <c r="A198" s="103" t="s">
        <v>101</v>
      </c>
      <c r="B198" s="104" t="s">
        <v>3</v>
      </c>
      <c r="C198" s="104">
        <v>0</v>
      </c>
      <c r="D198" s="104">
        <v>0</v>
      </c>
      <c r="E198" s="105">
        <v>0</v>
      </c>
    </row>
    <row r="199" spans="1:5" x14ac:dyDescent="0.25">
      <c r="A199" s="106" t="s">
        <v>288</v>
      </c>
      <c r="B199" s="107" t="s">
        <v>13</v>
      </c>
      <c r="C199" s="104">
        <v>0</v>
      </c>
      <c r="D199" s="104">
        <v>0</v>
      </c>
      <c r="E199" s="105">
        <v>0</v>
      </c>
    </row>
    <row r="200" spans="1:5" x14ac:dyDescent="0.25">
      <c r="A200" s="67" t="s">
        <v>290</v>
      </c>
      <c r="B200" s="68" t="s">
        <v>237</v>
      </c>
      <c r="C200" s="65">
        <v>0</v>
      </c>
      <c r="D200" s="65">
        <v>0</v>
      </c>
      <c r="E200" s="66">
        <v>0</v>
      </c>
    </row>
    <row r="201" spans="1:5" x14ac:dyDescent="0.25">
      <c r="A201" s="67" t="s">
        <v>125</v>
      </c>
      <c r="B201" s="68" t="s">
        <v>296</v>
      </c>
      <c r="C201" s="65">
        <v>0</v>
      </c>
      <c r="D201" s="65">
        <v>0</v>
      </c>
      <c r="E201" s="66">
        <v>0</v>
      </c>
    </row>
    <row r="202" spans="1:5" x14ac:dyDescent="0.25">
      <c r="A202" s="67" t="s">
        <v>291</v>
      </c>
      <c r="B202" s="68" t="s">
        <v>132</v>
      </c>
      <c r="C202" s="65">
        <v>0</v>
      </c>
      <c r="D202" s="65">
        <v>0</v>
      </c>
      <c r="E202" s="66">
        <v>0</v>
      </c>
    </row>
    <row r="203" spans="1:5" x14ac:dyDescent="0.25">
      <c r="A203" s="67" t="s">
        <v>131</v>
      </c>
      <c r="B203" s="68" t="s">
        <v>132</v>
      </c>
      <c r="C203" s="65">
        <v>0</v>
      </c>
      <c r="D203" s="65">
        <v>0</v>
      </c>
      <c r="E203" s="66">
        <v>0</v>
      </c>
    </row>
    <row r="204" spans="1:5" x14ac:dyDescent="0.25">
      <c r="A204" s="67" t="s">
        <v>292</v>
      </c>
      <c r="B204" s="68" t="s">
        <v>164</v>
      </c>
      <c r="C204" s="65">
        <v>0</v>
      </c>
      <c r="D204" s="65">
        <v>0</v>
      </c>
      <c r="E204" s="66">
        <v>0</v>
      </c>
    </row>
    <row r="205" spans="1:5" x14ac:dyDescent="0.25">
      <c r="A205" s="67" t="s">
        <v>163</v>
      </c>
      <c r="B205" s="68" t="s">
        <v>164</v>
      </c>
      <c r="C205" s="65">
        <v>0</v>
      </c>
      <c r="D205" s="65">
        <v>0</v>
      </c>
      <c r="E205" s="66">
        <v>0</v>
      </c>
    </row>
    <row r="206" spans="1:5" x14ac:dyDescent="0.25">
      <c r="A206" s="59" t="s">
        <v>87</v>
      </c>
      <c r="B206" s="60" t="s">
        <v>88</v>
      </c>
      <c r="C206" s="60">
        <v>446197.94</v>
      </c>
      <c r="D206" s="60">
        <v>454851.24</v>
      </c>
      <c r="E206" s="61">
        <v>101.9393410915344</v>
      </c>
    </row>
    <row r="207" spans="1:5" x14ac:dyDescent="0.25">
      <c r="A207" s="62" t="s">
        <v>99</v>
      </c>
      <c r="B207" s="63" t="s">
        <v>100</v>
      </c>
      <c r="C207" s="63">
        <v>441521.84</v>
      </c>
      <c r="D207" s="63">
        <v>450307.14</v>
      </c>
      <c r="E207" s="64">
        <v>101.98977699495001</v>
      </c>
    </row>
    <row r="208" spans="1:5" x14ac:dyDescent="0.25">
      <c r="A208" s="62" t="s">
        <v>282</v>
      </c>
      <c r="B208" s="63" t="s">
        <v>283</v>
      </c>
      <c r="C208" s="63">
        <v>314482.32</v>
      </c>
      <c r="D208" s="63">
        <v>323614.53999999998</v>
      </c>
      <c r="E208" s="64">
        <v>102.90388979577611</v>
      </c>
    </row>
    <row r="209" spans="1:5" x14ac:dyDescent="0.25">
      <c r="A209" s="103" t="s">
        <v>101</v>
      </c>
      <c r="B209" s="104" t="s">
        <v>3</v>
      </c>
      <c r="C209" s="104">
        <v>314482.32</v>
      </c>
      <c r="D209" s="104">
        <v>323614.53999999998</v>
      </c>
      <c r="E209" s="105">
        <v>102.90388979577611</v>
      </c>
    </row>
    <row r="210" spans="1:5" x14ac:dyDescent="0.25">
      <c r="A210" s="106" t="s">
        <v>288</v>
      </c>
      <c r="B210" s="107" t="s">
        <v>13</v>
      </c>
      <c r="C210" s="104">
        <v>287283.62</v>
      </c>
      <c r="D210" s="104">
        <v>289615.84000000003</v>
      </c>
      <c r="E210" s="105">
        <v>100.81181795189021</v>
      </c>
    </row>
    <row r="211" spans="1:5" x14ac:dyDescent="0.25">
      <c r="A211" s="67" t="s">
        <v>295</v>
      </c>
      <c r="B211" s="68" t="s">
        <v>236</v>
      </c>
      <c r="C211" s="65">
        <v>0</v>
      </c>
      <c r="D211" s="65">
        <v>5336.96</v>
      </c>
      <c r="E211" s="66">
        <v>0</v>
      </c>
    </row>
    <row r="212" spans="1:5" x14ac:dyDescent="0.25">
      <c r="A212" s="67" t="s">
        <v>127</v>
      </c>
      <c r="B212" s="68" t="s">
        <v>128</v>
      </c>
      <c r="C212" s="65">
        <v>0</v>
      </c>
      <c r="D212" s="65">
        <v>4678.99</v>
      </c>
      <c r="E212" s="66">
        <v>0</v>
      </c>
    </row>
    <row r="213" spans="1:5" x14ac:dyDescent="0.25">
      <c r="A213" s="67" t="s">
        <v>167</v>
      </c>
      <c r="B213" s="68" t="s">
        <v>168</v>
      </c>
      <c r="C213" s="65">
        <v>0</v>
      </c>
      <c r="D213" s="65">
        <v>0</v>
      </c>
      <c r="E213" s="66">
        <v>0</v>
      </c>
    </row>
    <row r="214" spans="1:5" x14ac:dyDescent="0.25">
      <c r="A214" s="67" t="s">
        <v>129</v>
      </c>
      <c r="B214" s="68" t="s">
        <v>297</v>
      </c>
      <c r="C214" s="65">
        <v>0</v>
      </c>
      <c r="D214" s="65">
        <v>657.97</v>
      </c>
      <c r="E214" s="66">
        <v>0</v>
      </c>
    </row>
    <row r="215" spans="1:5" x14ac:dyDescent="0.25">
      <c r="A215" s="67" t="s">
        <v>290</v>
      </c>
      <c r="B215" s="68" t="s">
        <v>237</v>
      </c>
      <c r="C215" s="65">
        <v>0</v>
      </c>
      <c r="D215" s="65">
        <v>282528.11</v>
      </c>
      <c r="E215" s="66">
        <v>0</v>
      </c>
    </row>
    <row r="216" spans="1:5" x14ac:dyDescent="0.25">
      <c r="A216" s="67" t="s">
        <v>143</v>
      </c>
      <c r="B216" s="68" t="s">
        <v>304</v>
      </c>
      <c r="C216" s="65">
        <v>0</v>
      </c>
      <c r="D216" s="65">
        <v>279982.99</v>
      </c>
      <c r="E216" s="66">
        <v>0</v>
      </c>
    </row>
    <row r="217" spans="1:5" x14ac:dyDescent="0.25">
      <c r="A217" s="67" t="s">
        <v>125</v>
      </c>
      <c r="B217" s="68" t="s">
        <v>296</v>
      </c>
      <c r="C217" s="65">
        <v>0</v>
      </c>
      <c r="D217" s="65">
        <v>0</v>
      </c>
      <c r="E217" s="66">
        <v>0</v>
      </c>
    </row>
    <row r="218" spans="1:5" x14ac:dyDescent="0.25">
      <c r="A218" s="67" t="s">
        <v>151</v>
      </c>
      <c r="B218" s="68" t="s">
        <v>152</v>
      </c>
      <c r="C218" s="65">
        <v>0</v>
      </c>
      <c r="D218" s="65">
        <v>1870</v>
      </c>
      <c r="E218" s="66">
        <v>0</v>
      </c>
    </row>
    <row r="219" spans="1:5" x14ac:dyDescent="0.25">
      <c r="A219" s="67" t="s">
        <v>155</v>
      </c>
      <c r="B219" s="68" t="s">
        <v>156</v>
      </c>
      <c r="C219" s="65">
        <v>0</v>
      </c>
      <c r="D219" s="65">
        <v>675.12</v>
      </c>
      <c r="E219" s="66">
        <v>0</v>
      </c>
    </row>
    <row r="220" spans="1:5" x14ac:dyDescent="0.25">
      <c r="A220" s="67" t="s">
        <v>292</v>
      </c>
      <c r="B220" s="68" t="s">
        <v>164</v>
      </c>
      <c r="C220" s="65">
        <v>0</v>
      </c>
      <c r="D220" s="65">
        <v>1750.77</v>
      </c>
      <c r="E220" s="66">
        <v>0</v>
      </c>
    </row>
    <row r="221" spans="1:5" x14ac:dyDescent="0.25">
      <c r="A221" s="67" t="s">
        <v>159</v>
      </c>
      <c r="B221" s="68" t="s">
        <v>160</v>
      </c>
      <c r="C221" s="65">
        <v>0</v>
      </c>
      <c r="D221" s="65">
        <v>254.47</v>
      </c>
      <c r="E221" s="66">
        <v>0</v>
      </c>
    </row>
    <row r="222" spans="1:5" x14ac:dyDescent="0.25">
      <c r="A222" s="67" t="s">
        <v>115</v>
      </c>
      <c r="B222" s="68" t="s">
        <v>116</v>
      </c>
      <c r="C222" s="65">
        <v>0</v>
      </c>
      <c r="D222" s="65">
        <v>0</v>
      </c>
      <c r="E222" s="66">
        <v>0</v>
      </c>
    </row>
    <row r="223" spans="1:5" x14ac:dyDescent="0.25">
      <c r="A223" s="67" t="s">
        <v>163</v>
      </c>
      <c r="B223" s="68" t="s">
        <v>164</v>
      </c>
      <c r="C223" s="65">
        <v>0</v>
      </c>
      <c r="D223" s="65">
        <v>1496.3</v>
      </c>
      <c r="E223" s="66">
        <v>0</v>
      </c>
    </row>
    <row r="224" spans="1:5" x14ac:dyDescent="0.25">
      <c r="A224" s="106" t="s">
        <v>301</v>
      </c>
      <c r="B224" s="107" t="s">
        <v>240</v>
      </c>
      <c r="C224" s="104">
        <v>27198.7</v>
      </c>
      <c r="D224" s="104">
        <v>33998.699999999997</v>
      </c>
      <c r="E224" s="105">
        <v>125.00119491005084</v>
      </c>
    </row>
    <row r="225" spans="1:5" x14ac:dyDescent="0.25">
      <c r="A225" s="67" t="s">
        <v>302</v>
      </c>
      <c r="B225" s="68" t="s">
        <v>241</v>
      </c>
      <c r="C225" s="65">
        <v>0</v>
      </c>
      <c r="D225" s="65">
        <v>33998.699999999997</v>
      </c>
      <c r="E225" s="66">
        <v>0</v>
      </c>
    </row>
    <row r="226" spans="1:5" x14ac:dyDescent="0.25">
      <c r="A226" s="67" t="s">
        <v>169</v>
      </c>
      <c r="B226" s="68" t="s">
        <v>170</v>
      </c>
      <c r="C226" s="65">
        <v>0</v>
      </c>
      <c r="D226" s="65">
        <v>33998.699999999997</v>
      </c>
      <c r="E226" s="66">
        <v>0</v>
      </c>
    </row>
    <row r="227" spans="1:5" x14ac:dyDescent="0.25">
      <c r="A227" s="106" t="s">
        <v>305</v>
      </c>
      <c r="B227" s="107" t="s">
        <v>306</v>
      </c>
      <c r="C227" s="104">
        <v>0</v>
      </c>
      <c r="D227" s="104">
        <v>0</v>
      </c>
      <c r="E227" s="105">
        <v>0</v>
      </c>
    </row>
    <row r="228" spans="1:5" x14ac:dyDescent="0.25">
      <c r="A228" s="67" t="s">
        <v>307</v>
      </c>
      <c r="B228" s="68" t="s">
        <v>232</v>
      </c>
      <c r="C228" s="65">
        <v>0</v>
      </c>
      <c r="D228" s="65">
        <v>0</v>
      </c>
      <c r="E228" s="66">
        <v>0</v>
      </c>
    </row>
    <row r="229" spans="1:5" x14ac:dyDescent="0.25">
      <c r="A229" s="67" t="s">
        <v>174</v>
      </c>
      <c r="B229" s="68" t="s">
        <v>175</v>
      </c>
      <c r="C229" s="65">
        <v>0</v>
      </c>
      <c r="D229" s="65">
        <v>0</v>
      </c>
      <c r="E229" s="66">
        <v>0</v>
      </c>
    </row>
    <row r="230" spans="1:5" x14ac:dyDescent="0.25">
      <c r="A230" s="62" t="s">
        <v>310</v>
      </c>
      <c r="B230" s="63" t="s">
        <v>311</v>
      </c>
      <c r="C230" s="63">
        <v>127039.52</v>
      </c>
      <c r="D230" s="63">
        <v>126692.6</v>
      </c>
      <c r="E230" s="64">
        <v>99.726919623122001</v>
      </c>
    </row>
    <row r="231" spans="1:5" x14ac:dyDescent="0.25">
      <c r="A231" s="103" t="s">
        <v>101</v>
      </c>
      <c r="B231" s="104" t="s">
        <v>3</v>
      </c>
      <c r="C231" s="104">
        <v>127039.52</v>
      </c>
      <c r="D231" s="104">
        <v>126692.6</v>
      </c>
      <c r="E231" s="105">
        <v>99.726919623122001</v>
      </c>
    </row>
    <row r="232" spans="1:5" x14ac:dyDescent="0.25">
      <c r="A232" s="106" t="s">
        <v>288</v>
      </c>
      <c r="B232" s="107" t="s">
        <v>13</v>
      </c>
      <c r="C232" s="104">
        <v>0</v>
      </c>
      <c r="D232" s="104">
        <v>0</v>
      </c>
      <c r="E232" s="105">
        <v>0</v>
      </c>
    </row>
    <row r="233" spans="1:5" x14ac:dyDescent="0.25">
      <c r="A233" s="67" t="s">
        <v>295</v>
      </c>
      <c r="B233" s="68" t="s">
        <v>236</v>
      </c>
      <c r="C233" s="65">
        <v>0</v>
      </c>
      <c r="D233" s="65">
        <v>0</v>
      </c>
      <c r="E233" s="66">
        <v>0</v>
      </c>
    </row>
    <row r="234" spans="1:5" x14ac:dyDescent="0.25">
      <c r="A234" s="67" t="s">
        <v>127</v>
      </c>
      <c r="B234" s="68" t="s">
        <v>128</v>
      </c>
      <c r="C234" s="65">
        <v>0</v>
      </c>
      <c r="D234" s="65">
        <v>0</v>
      </c>
      <c r="E234" s="66">
        <v>0</v>
      </c>
    </row>
    <row r="235" spans="1:5" x14ac:dyDescent="0.25">
      <c r="A235" s="106" t="s">
        <v>301</v>
      </c>
      <c r="B235" s="107" t="s">
        <v>240</v>
      </c>
      <c r="C235" s="104">
        <v>126000</v>
      </c>
      <c r="D235" s="104">
        <v>125653.08</v>
      </c>
      <c r="E235" s="105">
        <v>99.724666666666678</v>
      </c>
    </row>
    <row r="236" spans="1:5" x14ac:dyDescent="0.25">
      <c r="A236" s="67" t="s">
        <v>302</v>
      </c>
      <c r="B236" s="68" t="s">
        <v>241</v>
      </c>
      <c r="C236" s="65">
        <v>0</v>
      </c>
      <c r="D236" s="65">
        <v>125653.08</v>
      </c>
      <c r="E236" s="66">
        <v>0</v>
      </c>
    </row>
    <row r="237" spans="1:5" x14ac:dyDescent="0.25">
      <c r="A237" s="67" t="s">
        <v>169</v>
      </c>
      <c r="B237" s="68" t="s">
        <v>170</v>
      </c>
      <c r="C237" s="65">
        <v>0</v>
      </c>
      <c r="D237" s="65">
        <v>125653.08</v>
      </c>
      <c r="E237" s="66">
        <v>0</v>
      </c>
    </row>
    <row r="238" spans="1:5" x14ac:dyDescent="0.25">
      <c r="A238" s="106" t="s">
        <v>305</v>
      </c>
      <c r="B238" s="107" t="s">
        <v>306</v>
      </c>
      <c r="C238" s="104">
        <v>1039.52</v>
      </c>
      <c r="D238" s="104">
        <v>1039.52</v>
      </c>
      <c r="E238" s="105">
        <v>100</v>
      </c>
    </row>
    <row r="239" spans="1:5" x14ac:dyDescent="0.25">
      <c r="A239" s="67" t="s">
        <v>307</v>
      </c>
      <c r="B239" s="68" t="s">
        <v>232</v>
      </c>
      <c r="C239" s="65">
        <v>0</v>
      </c>
      <c r="D239" s="65">
        <v>1039.52</v>
      </c>
      <c r="E239" s="66">
        <v>0</v>
      </c>
    </row>
    <row r="240" spans="1:5" x14ac:dyDescent="0.25">
      <c r="A240" s="67" t="s">
        <v>174</v>
      </c>
      <c r="B240" s="68" t="s">
        <v>175</v>
      </c>
      <c r="C240" s="65">
        <v>0</v>
      </c>
      <c r="D240" s="65">
        <v>1039.52</v>
      </c>
      <c r="E240" s="66">
        <v>0</v>
      </c>
    </row>
    <row r="241" spans="1:5" x14ac:dyDescent="0.25">
      <c r="A241" s="62" t="s">
        <v>133</v>
      </c>
      <c r="B241" s="63" t="s">
        <v>134</v>
      </c>
      <c r="C241" s="63">
        <v>4210.1000000000004</v>
      </c>
      <c r="D241" s="63">
        <v>4288.1000000000004</v>
      </c>
      <c r="E241" s="64">
        <v>101.85268758461794</v>
      </c>
    </row>
    <row r="242" spans="1:5" x14ac:dyDescent="0.25">
      <c r="A242" s="62" t="s">
        <v>298</v>
      </c>
      <c r="B242" s="63" t="s">
        <v>299</v>
      </c>
      <c r="C242" s="63">
        <v>4210.1000000000004</v>
      </c>
      <c r="D242" s="63">
        <v>4288.1000000000004</v>
      </c>
      <c r="E242" s="64">
        <v>101.85268758461794</v>
      </c>
    </row>
    <row r="243" spans="1:5" x14ac:dyDescent="0.25">
      <c r="A243" s="103" t="s">
        <v>101</v>
      </c>
      <c r="B243" s="104" t="s">
        <v>3</v>
      </c>
      <c r="C243" s="104">
        <v>4210.1000000000004</v>
      </c>
      <c r="D243" s="104">
        <v>4288.1000000000004</v>
      </c>
      <c r="E243" s="105">
        <v>101.85268758461794</v>
      </c>
    </row>
    <row r="244" spans="1:5" x14ac:dyDescent="0.25">
      <c r="A244" s="106" t="s">
        <v>288</v>
      </c>
      <c r="B244" s="107" t="s">
        <v>13</v>
      </c>
      <c r="C244" s="104">
        <v>4210.1000000000004</v>
      </c>
      <c r="D244" s="104">
        <v>4288.1000000000004</v>
      </c>
      <c r="E244" s="105">
        <v>101.85268758461794</v>
      </c>
    </row>
    <row r="245" spans="1:5" x14ac:dyDescent="0.25">
      <c r="A245" s="67" t="s">
        <v>295</v>
      </c>
      <c r="B245" s="68" t="s">
        <v>236</v>
      </c>
      <c r="C245" s="65">
        <v>0</v>
      </c>
      <c r="D245" s="65">
        <v>332.04</v>
      </c>
      <c r="E245" s="66">
        <v>0</v>
      </c>
    </row>
    <row r="246" spans="1:5" x14ac:dyDescent="0.25">
      <c r="A246" s="67" t="s">
        <v>127</v>
      </c>
      <c r="B246" s="68" t="s">
        <v>128</v>
      </c>
      <c r="C246" s="65">
        <v>0</v>
      </c>
      <c r="D246" s="65">
        <v>332.04</v>
      </c>
      <c r="E246" s="66">
        <v>0</v>
      </c>
    </row>
    <row r="247" spans="1:5" x14ac:dyDescent="0.25">
      <c r="A247" s="67" t="s">
        <v>167</v>
      </c>
      <c r="B247" s="68" t="s">
        <v>168</v>
      </c>
      <c r="C247" s="65">
        <v>0</v>
      </c>
      <c r="D247" s="65">
        <v>0</v>
      </c>
      <c r="E247" s="66">
        <v>0</v>
      </c>
    </row>
    <row r="248" spans="1:5" x14ac:dyDescent="0.25">
      <c r="A248" s="67" t="s">
        <v>292</v>
      </c>
      <c r="B248" s="68" t="s">
        <v>164</v>
      </c>
      <c r="C248" s="65">
        <v>0</v>
      </c>
      <c r="D248" s="65">
        <v>3956.06</v>
      </c>
      <c r="E248" s="66">
        <v>0</v>
      </c>
    </row>
    <row r="249" spans="1:5" x14ac:dyDescent="0.25">
      <c r="A249" s="67" t="s">
        <v>176</v>
      </c>
      <c r="B249" s="68" t="s">
        <v>177</v>
      </c>
      <c r="C249" s="65">
        <v>0</v>
      </c>
      <c r="D249" s="65">
        <v>210</v>
      </c>
      <c r="E249" s="66">
        <v>0</v>
      </c>
    </row>
    <row r="250" spans="1:5" x14ac:dyDescent="0.25">
      <c r="A250" s="67" t="s">
        <v>159</v>
      </c>
      <c r="B250" s="68" t="s">
        <v>160</v>
      </c>
      <c r="C250" s="65">
        <v>0</v>
      </c>
      <c r="D250" s="65">
        <v>2547.06</v>
      </c>
      <c r="E250" s="66">
        <v>0</v>
      </c>
    </row>
    <row r="251" spans="1:5" x14ac:dyDescent="0.25">
      <c r="A251" s="67" t="s">
        <v>163</v>
      </c>
      <c r="B251" s="68" t="s">
        <v>164</v>
      </c>
      <c r="C251" s="65">
        <v>0</v>
      </c>
      <c r="D251" s="65">
        <v>1199</v>
      </c>
      <c r="E251" s="66">
        <v>0</v>
      </c>
    </row>
    <row r="252" spans="1:5" x14ac:dyDescent="0.25">
      <c r="A252" s="106" t="s">
        <v>301</v>
      </c>
      <c r="B252" s="107" t="s">
        <v>240</v>
      </c>
      <c r="C252" s="104">
        <v>0</v>
      </c>
      <c r="D252" s="104">
        <v>0</v>
      </c>
      <c r="E252" s="105">
        <v>0</v>
      </c>
    </row>
    <row r="253" spans="1:5" x14ac:dyDescent="0.25">
      <c r="A253" s="67" t="s">
        <v>302</v>
      </c>
      <c r="B253" s="68" t="s">
        <v>241</v>
      </c>
      <c r="C253" s="65">
        <v>0</v>
      </c>
      <c r="D253" s="65">
        <v>0</v>
      </c>
      <c r="E253" s="66">
        <v>0</v>
      </c>
    </row>
    <row r="254" spans="1:5" x14ac:dyDescent="0.25">
      <c r="A254" s="67" t="s">
        <v>169</v>
      </c>
      <c r="B254" s="68" t="s">
        <v>170</v>
      </c>
      <c r="C254" s="65">
        <v>0</v>
      </c>
      <c r="D254" s="65">
        <v>0</v>
      </c>
      <c r="E254" s="66">
        <v>0</v>
      </c>
    </row>
    <row r="255" spans="1:5" x14ac:dyDescent="0.25">
      <c r="A255" s="62" t="s">
        <v>178</v>
      </c>
      <c r="B255" s="63" t="s">
        <v>88</v>
      </c>
      <c r="C255" s="63">
        <v>466</v>
      </c>
      <c r="D255" s="63">
        <v>256</v>
      </c>
      <c r="E255" s="64">
        <v>54.935622317596568</v>
      </c>
    </row>
    <row r="256" spans="1:5" x14ac:dyDescent="0.25">
      <c r="A256" s="62" t="s">
        <v>312</v>
      </c>
      <c r="B256" s="63" t="s">
        <v>313</v>
      </c>
      <c r="C256" s="63">
        <v>466</v>
      </c>
      <c r="D256" s="63">
        <v>256</v>
      </c>
      <c r="E256" s="64">
        <v>54.935622317596568</v>
      </c>
    </row>
    <row r="257" spans="1:5" x14ac:dyDescent="0.25">
      <c r="A257" s="103" t="s">
        <v>101</v>
      </c>
      <c r="B257" s="104" t="s">
        <v>3</v>
      </c>
      <c r="C257" s="104">
        <v>466</v>
      </c>
      <c r="D257" s="104">
        <v>256</v>
      </c>
      <c r="E257" s="105">
        <v>54.935622317596568</v>
      </c>
    </row>
    <row r="258" spans="1:5" x14ac:dyDescent="0.25">
      <c r="A258" s="106" t="s">
        <v>288</v>
      </c>
      <c r="B258" s="107" t="s">
        <v>13</v>
      </c>
      <c r="C258" s="104">
        <v>466</v>
      </c>
      <c r="D258" s="104">
        <v>256</v>
      </c>
      <c r="E258" s="105">
        <v>54.935622317596568</v>
      </c>
    </row>
    <row r="259" spans="1:5" x14ac:dyDescent="0.25">
      <c r="A259" s="67" t="s">
        <v>289</v>
      </c>
      <c r="B259" s="68" t="s">
        <v>23</v>
      </c>
      <c r="C259" s="65">
        <v>0</v>
      </c>
      <c r="D259" s="65">
        <v>256</v>
      </c>
      <c r="E259" s="66">
        <v>0</v>
      </c>
    </row>
    <row r="260" spans="1:5" x14ac:dyDescent="0.25">
      <c r="A260" s="67" t="s">
        <v>136</v>
      </c>
      <c r="B260" s="68" t="s">
        <v>24</v>
      </c>
      <c r="C260" s="65">
        <v>0</v>
      </c>
      <c r="D260" s="65">
        <v>256</v>
      </c>
      <c r="E260" s="66">
        <v>0</v>
      </c>
    </row>
    <row r="261" spans="1:5" x14ac:dyDescent="0.25">
      <c r="A261" s="67" t="s">
        <v>290</v>
      </c>
      <c r="B261" s="68" t="s">
        <v>237</v>
      </c>
      <c r="C261" s="65">
        <v>0</v>
      </c>
      <c r="D261" s="65">
        <v>0</v>
      </c>
      <c r="E261" s="66">
        <v>0</v>
      </c>
    </row>
    <row r="262" spans="1:5" x14ac:dyDescent="0.25">
      <c r="A262" s="67" t="s">
        <v>155</v>
      </c>
      <c r="B262" s="68" t="s">
        <v>156</v>
      </c>
      <c r="C262" s="65">
        <v>0</v>
      </c>
      <c r="D262" s="65">
        <v>0</v>
      </c>
      <c r="E262" s="66">
        <v>0</v>
      </c>
    </row>
    <row r="263" spans="1:5" x14ac:dyDescent="0.25">
      <c r="A263" s="67" t="s">
        <v>292</v>
      </c>
      <c r="B263" s="68" t="s">
        <v>164</v>
      </c>
      <c r="C263" s="65">
        <v>0</v>
      </c>
      <c r="D263" s="65">
        <v>0</v>
      </c>
      <c r="E263" s="66">
        <v>0</v>
      </c>
    </row>
    <row r="264" spans="1:5" x14ac:dyDescent="0.25">
      <c r="A264" s="67" t="s">
        <v>159</v>
      </c>
      <c r="B264" s="68" t="s">
        <v>160</v>
      </c>
      <c r="C264" s="65">
        <v>0</v>
      </c>
      <c r="D264" s="65">
        <v>0</v>
      </c>
      <c r="E264" s="66">
        <v>0</v>
      </c>
    </row>
    <row r="265" spans="1:5" x14ac:dyDescent="0.25">
      <c r="A265" s="67" t="s">
        <v>163</v>
      </c>
      <c r="B265" s="68" t="s">
        <v>164</v>
      </c>
      <c r="C265" s="65">
        <v>0</v>
      </c>
      <c r="D265" s="65">
        <v>0</v>
      </c>
      <c r="E265" s="66">
        <v>0</v>
      </c>
    </row>
    <row r="266" spans="1:5" x14ac:dyDescent="0.25">
      <c r="A266" s="62" t="s">
        <v>179</v>
      </c>
      <c r="B266" s="63" t="s">
        <v>180</v>
      </c>
      <c r="C266" s="63">
        <v>0</v>
      </c>
      <c r="D266" s="63">
        <v>0</v>
      </c>
      <c r="E266" s="64">
        <v>0</v>
      </c>
    </row>
    <row r="267" spans="1:5" x14ac:dyDescent="0.25">
      <c r="A267" s="62" t="s">
        <v>314</v>
      </c>
      <c r="B267" s="63" t="s">
        <v>180</v>
      </c>
      <c r="C267" s="63">
        <v>0</v>
      </c>
      <c r="D267" s="63">
        <v>0</v>
      </c>
      <c r="E267" s="64">
        <v>0</v>
      </c>
    </row>
    <row r="268" spans="1:5" x14ac:dyDescent="0.25">
      <c r="A268" s="103" t="s">
        <v>101</v>
      </c>
      <c r="B268" s="104" t="s">
        <v>3</v>
      </c>
      <c r="C268" s="104">
        <v>0</v>
      </c>
      <c r="D268" s="104">
        <v>0</v>
      </c>
      <c r="E268" s="105">
        <v>0</v>
      </c>
    </row>
    <row r="269" spans="1:5" x14ac:dyDescent="0.25">
      <c r="A269" s="106" t="s">
        <v>288</v>
      </c>
      <c r="B269" s="107" t="s">
        <v>13</v>
      </c>
      <c r="C269" s="104">
        <v>0</v>
      </c>
      <c r="D269" s="104">
        <v>0</v>
      </c>
      <c r="E269" s="105">
        <v>0</v>
      </c>
    </row>
    <row r="270" spans="1:5" x14ac:dyDescent="0.25">
      <c r="A270" s="67" t="s">
        <v>289</v>
      </c>
      <c r="B270" s="68" t="s">
        <v>23</v>
      </c>
      <c r="C270" s="65">
        <v>0</v>
      </c>
      <c r="D270" s="65">
        <v>0</v>
      </c>
      <c r="E270" s="66">
        <v>0</v>
      </c>
    </row>
    <row r="271" spans="1:5" x14ac:dyDescent="0.25">
      <c r="A271" s="67" t="s">
        <v>136</v>
      </c>
      <c r="B271" s="68" t="s">
        <v>24</v>
      </c>
      <c r="C271" s="65">
        <v>0</v>
      </c>
      <c r="D271" s="65">
        <v>0</v>
      </c>
      <c r="E271" s="66">
        <v>0</v>
      </c>
    </row>
    <row r="272" spans="1:5" x14ac:dyDescent="0.25">
      <c r="A272" s="59" t="s">
        <v>181</v>
      </c>
      <c r="B272" s="60" t="s">
        <v>182</v>
      </c>
      <c r="C272" s="60">
        <v>900</v>
      </c>
      <c r="D272" s="60">
        <v>900</v>
      </c>
      <c r="E272" s="61">
        <v>100</v>
      </c>
    </row>
    <row r="273" spans="1:5" x14ac:dyDescent="0.25">
      <c r="A273" s="62" t="s">
        <v>183</v>
      </c>
      <c r="B273" s="63" t="s">
        <v>182</v>
      </c>
      <c r="C273" s="63">
        <v>900</v>
      </c>
      <c r="D273" s="63">
        <v>900</v>
      </c>
      <c r="E273" s="64">
        <v>100</v>
      </c>
    </row>
    <row r="274" spans="1:5" x14ac:dyDescent="0.25">
      <c r="A274" s="62" t="s">
        <v>315</v>
      </c>
      <c r="B274" s="63" t="s">
        <v>316</v>
      </c>
      <c r="C274" s="63">
        <v>900</v>
      </c>
      <c r="D274" s="63">
        <v>900</v>
      </c>
      <c r="E274" s="64">
        <v>100</v>
      </c>
    </row>
    <row r="275" spans="1:5" x14ac:dyDescent="0.25">
      <c r="A275" s="103" t="s">
        <v>101</v>
      </c>
      <c r="B275" s="104" t="s">
        <v>3</v>
      </c>
      <c r="C275" s="104">
        <v>900</v>
      </c>
      <c r="D275" s="104">
        <v>900</v>
      </c>
      <c r="E275" s="105">
        <v>100</v>
      </c>
    </row>
    <row r="276" spans="1:5" x14ac:dyDescent="0.25">
      <c r="A276" s="106" t="s">
        <v>288</v>
      </c>
      <c r="B276" s="107" t="s">
        <v>13</v>
      </c>
      <c r="C276" s="104">
        <v>900</v>
      </c>
      <c r="D276" s="104">
        <v>900</v>
      </c>
      <c r="E276" s="105">
        <v>100</v>
      </c>
    </row>
    <row r="277" spans="1:5" x14ac:dyDescent="0.25">
      <c r="A277" s="67" t="s">
        <v>289</v>
      </c>
      <c r="B277" s="68" t="s">
        <v>23</v>
      </c>
      <c r="C277" s="65">
        <v>0</v>
      </c>
      <c r="D277" s="65">
        <v>900</v>
      </c>
      <c r="E277" s="66">
        <v>0</v>
      </c>
    </row>
    <row r="278" spans="1:5" x14ac:dyDescent="0.25">
      <c r="A278" s="67" t="s">
        <v>136</v>
      </c>
      <c r="B278" s="68" t="s">
        <v>24</v>
      </c>
      <c r="C278" s="65">
        <v>0</v>
      </c>
      <c r="D278" s="65">
        <v>0</v>
      </c>
      <c r="E278" s="66">
        <v>0</v>
      </c>
    </row>
    <row r="279" spans="1:5" x14ac:dyDescent="0.25">
      <c r="A279" s="67" t="s">
        <v>137</v>
      </c>
      <c r="B279" s="68" t="s">
        <v>138</v>
      </c>
      <c r="C279" s="65">
        <v>0</v>
      </c>
      <c r="D279" s="65">
        <v>900</v>
      </c>
      <c r="E279" s="66">
        <v>0</v>
      </c>
    </row>
    <row r="280" spans="1:5" x14ac:dyDescent="0.25">
      <c r="A280" s="67" t="s">
        <v>295</v>
      </c>
      <c r="B280" s="68" t="s">
        <v>236</v>
      </c>
      <c r="C280" s="65">
        <v>0</v>
      </c>
      <c r="D280" s="65">
        <v>0</v>
      </c>
      <c r="E280" s="66">
        <v>0</v>
      </c>
    </row>
    <row r="281" spans="1:5" x14ac:dyDescent="0.25">
      <c r="A281" s="67" t="s">
        <v>127</v>
      </c>
      <c r="B281" s="68" t="s">
        <v>128</v>
      </c>
      <c r="C281" s="65">
        <v>0</v>
      </c>
      <c r="D281" s="65">
        <v>0</v>
      </c>
      <c r="E281" s="66">
        <v>0</v>
      </c>
    </row>
    <row r="282" spans="1:5" x14ac:dyDescent="0.25">
      <c r="A282" s="67" t="s">
        <v>290</v>
      </c>
      <c r="B282" s="68" t="s">
        <v>237</v>
      </c>
      <c r="C282" s="65">
        <v>0</v>
      </c>
      <c r="D282" s="65">
        <v>0</v>
      </c>
      <c r="E282" s="66">
        <v>0</v>
      </c>
    </row>
    <row r="283" spans="1:5" x14ac:dyDescent="0.25">
      <c r="A283" s="67" t="s">
        <v>155</v>
      </c>
      <c r="B283" s="68" t="s">
        <v>156</v>
      </c>
      <c r="C283" s="65">
        <v>0</v>
      </c>
      <c r="D283" s="65">
        <v>0</v>
      </c>
      <c r="E283" s="66">
        <v>0</v>
      </c>
    </row>
    <row r="284" spans="1:5" x14ac:dyDescent="0.25">
      <c r="A284" s="67" t="s">
        <v>292</v>
      </c>
      <c r="B284" s="68" t="s">
        <v>164</v>
      </c>
      <c r="C284" s="65">
        <v>0</v>
      </c>
      <c r="D284" s="65">
        <v>0</v>
      </c>
      <c r="E284" s="66">
        <v>0</v>
      </c>
    </row>
    <row r="285" spans="1:5" x14ac:dyDescent="0.25">
      <c r="A285" s="67" t="s">
        <v>159</v>
      </c>
      <c r="B285" s="68" t="s">
        <v>160</v>
      </c>
      <c r="C285" s="65">
        <v>0</v>
      </c>
      <c r="D285" s="65">
        <v>0</v>
      </c>
      <c r="E285" s="66">
        <v>0</v>
      </c>
    </row>
    <row r="286" spans="1:5" x14ac:dyDescent="0.25">
      <c r="A286" s="67" t="s">
        <v>163</v>
      </c>
      <c r="B286" s="68" t="s">
        <v>164</v>
      </c>
      <c r="C286" s="65">
        <v>0</v>
      </c>
      <c r="D286" s="65">
        <v>0</v>
      </c>
      <c r="E286" s="66">
        <v>0</v>
      </c>
    </row>
    <row r="287" spans="1:5" x14ac:dyDescent="0.25">
      <c r="A287" s="106" t="s">
        <v>301</v>
      </c>
      <c r="B287" s="107" t="s">
        <v>240</v>
      </c>
      <c r="C287" s="104">
        <v>0</v>
      </c>
      <c r="D287" s="104">
        <v>0</v>
      </c>
      <c r="E287" s="105">
        <v>0</v>
      </c>
    </row>
    <row r="288" spans="1:5" x14ac:dyDescent="0.25">
      <c r="A288" s="67" t="s">
        <v>302</v>
      </c>
      <c r="B288" s="68" t="s">
        <v>241</v>
      </c>
      <c r="C288" s="65">
        <v>0</v>
      </c>
      <c r="D288" s="65">
        <v>0</v>
      </c>
      <c r="E288" s="66">
        <v>0</v>
      </c>
    </row>
    <row r="289" spans="1:5" x14ac:dyDescent="0.25">
      <c r="A289" s="67" t="s">
        <v>169</v>
      </c>
      <c r="B289" s="68" t="s">
        <v>170</v>
      </c>
      <c r="C289" s="65">
        <v>0</v>
      </c>
      <c r="D289" s="65">
        <v>0</v>
      </c>
      <c r="E289" s="66">
        <v>0</v>
      </c>
    </row>
    <row r="290" spans="1:5" x14ac:dyDescent="0.25">
      <c r="A290" s="67" t="s">
        <v>305</v>
      </c>
      <c r="B290" s="68" t="s">
        <v>306</v>
      </c>
      <c r="C290" s="65">
        <v>0</v>
      </c>
      <c r="D290" s="65">
        <v>0</v>
      </c>
      <c r="E290" s="66">
        <v>0</v>
      </c>
    </row>
    <row r="291" spans="1:5" x14ac:dyDescent="0.25">
      <c r="A291" s="67" t="s">
        <v>307</v>
      </c>
      <c r="B291" s="68" t="s">
        <v>232</v>
      </c>
      <c r="C291" s="65">
        <v>0</v>
      </c>
      <c r="D291" s="65">
        <v>0</v>
      </c>
      <c r="E291" s="66">
        <v>0</v>
      </c>
    </row>
    <row r="292" spans="1:5" x14ac:dyDescent="0.25">
      <c r="A292" s="67" t="s">
        <v>174</v>
      </c>
      <c r="B292" s="68" t="s">
        <v>175</v>
      </c>
      <c r="C292" s="65">
        <v>0</v>
      </c>
      <c r="D292" s="65">
        <v>0</v>
      </c>
      <c r="E292" s="66">
        <v>0</v>
      </c>
    </row>
    <row r="293" spans="1:5" x14ac:dyDescent="0.25">
      <c r="A293" s="97" t="s">
        <v>184</v>
      </c>
      <c r="B293" s="98" t="s">
        <v>185</v>
      </c>
      <c r="C293" s="98">
        <v>216</v>
      </c>
      <c r="D293" s="98">
        <v>216</v>
      </c>
      <c r="E293" s="99">
        <v>100</v>
      </c>
    </row>
    <row r="294" spans="1:5" x14ac:dyDescent="0.25">
      <c r="A294" s="59" t="s">
        <v>87</v>
      </c>
      <c r="B294" s="60" t="s">
        <v>88</v>
      </c>
      <c r="C294" s="60">
        <v>216</v>
      </c>
      <c r="D294" s="60">
        <v>216</v>
      </c>
      <c r="E294" s="61">
        <v>100</v>
      </c>
    </row>
    <row r="295" spans="1:5" x14ac:dyDescent="0.25">
      <c r="A295" s="62" t="s">
        <v>99</v>
      </c>
      <c r="B295" s="63" t="s">
        <v>100</v>
      </c>
      <c r="C295" s="63">
        <v>216</v>
      </c>
      <c r="D295" s="63">
        <v>216</v>
      </c>
      <c r="E295" s="64">
        <v>100</v>
      </c>
    </row>
    <row r="296" spans="1:5" x14ac:dyDescent="0.25">
      <c r="A296" s="62" t="s">
        <v>310</v>
      </c>
      <c r="B296" s="63" t="s">
        <v>311</v>
      </c>
      <c r="C296" s="63">
        <v>216</v>
      </c>
      <c r="D296" s="63">
        <v>216</v>
      </c>
      <c r="E296" s="64">
        <v>100</v>
      </c>
    </row>
    <row r="297" spans="1:5" x14ac:dyDescent="0.25">
      <c r="A297" s="103" t="s">
        <v>101</v>
      </c>
      <c r="B297" s="104" t="s">
        <v>3</v>
      </c>
      <c r="C297" s="104">
        <v>216</v>
      </c>
      <c r="D297" s="104">
        <v>216</v>
      </c>
      <c r="E297" s="105">
        <v>100</v>
      </c>
    </row>
    <row r="298" spans="1:5" x14ac:dyDescent="0.25">
      <c r="A298" s="106" t="s">
        <v>288</v>
      </c>
      <c r="B298" s="107" t="s">
        <v>13</v>
      </c>
      <c r="C298" s="104">
        <v>216</v>
      </c>
      <c r="D298" s="104">
        <v>216</v>
      </c>
      <c r="E298" s="105">
        <v>100</v>
      </c>
    </row>
    <row r="299" spans="1:5" x14ac:dyDescent="0.25">
      <c r="A299" s="67" t="s">
        <v>295</v>
      </c>
      <c r="B299" s="68" t="s">
        <v>236</v>
      </c>
      <c r="C299" s="65">
        <v>0</v>
      </c>
      <c r="D299" s="65">
        <v>216</v>
      </c>
      <c r="E299" s="66">
        <v>0</v>
      </c>
    </row>
    <row r="300" spans="1:5" x14ac:dyDescent="0.25">
      <c r="A300" s="67" t="s">
        <v>167</v>
      </c>
      <c r="B300" s="68" t="s">
        <v>168</v>
      </c>
      <c r="C300" s="65">
        <v>0</v>
      </c>
      <c r="D300" s="65">
        <v>216</v>
      </c>
      <c r="E300" s="66">
        <v>0</v>
      </c>
    </row>
    <row r="301" spans="1:5" x14ac:dyDescent="0.25">
      <c r="A301" s="97" t="s">
        <v>186</v>
      </c>
      <c r="B301" s="98" t="s">
        <v>187</v>
      </c>
      <c r="C301" s="98">
        <v>412980</v>
      </c>
      <c r="D301" s="98">
        <v>406878.34</v>
      </c>
      <c r="E301" s="99">
        <v>98.522528936025964</v>
      </c>
    </row>
    <row r="302" spans="1:5" x14ac:dyDescent="0.25">
      <c r="A302" s="59" t="s">
        <v>67</v>
      </c>
      <c r="B302" s="60" t="s">
        <v>68</v>
      </c>
      <c r="C302" s="60">
        <v>59868</v>
      </c>
      <c r="D302" s="60">
        <v>58252.98</v>
      </c>
      <c r="E302" s="61">
        <v>97.302365203447593</v>
      </c>
    </row>
    <row r="303" spans="1:5" x14ac:dyDescent="0.25">
      <c r="A303" s="62" t="s">
        <v>69</v>
      </c>
      <c r="B303" s="63" t="s">
        <v>70</v>
      </c>
      <c r="C303" s="63">
        <v>59868</v>
      </c>
      <c r="D303" s="63">
        <v>58252.98</v>
      </c>
      <c r="E303" s="64">
        <v>97.302365203447593</v>
      </c>
    </row>
    <row r="304" spans="1:5" x14ac:dyDescent="0.25">
      <c r="A304" s="62" t="s">
        <v>264</v>
      </c>
      <c r="B304" s="63" t="s">
        <v>265</v>
      </c>
      <c r="C304" s="63">
        <v>59868</v>
      </c>
      <c r="D304" s="63">
        <v>58252.98</v>
      </c>
      <c r="E304" s="64">
        <v>97.302365203447593</v>
      </c>
    </row>
    <row r="305" spans="1:5" x14ac:dyDescent="0.25">
      <c r="A305" s="103" t="s">
        <v>101</v>
      </c>
      <c r="B305" s="104" t="s">
        <v>3</v>
      </c>
      <c r="C305" s="104">
        <v>59868</v>
      </c>
      <c r="D305" s="104">
        <v>58252.98</v>
      </c>
      <c r="E305" s="105">
        <v>97.302365203447593</v>
      </c>
    </row>
    <row r="306" spans="1:5" x14ac:dyDescent="0.25">
      <c r="A306" s="106" t="s">
        <v>284</v>
      </c>
      <c r="B306" s="107" t="s">
        <v>4</v>
      </c>
      <c r="C306" s="104">
        <v>57838</v>
      </c>
      <c r="D306" s="104">
        <v>56403.86</v>
      </c>
      <c r="E306" s="105">
        <v>97.52041910162869</v>
      </c>
    </row>
    <row r="307" spans="1:5" x14ac:dyDescent="0.25">
      <c r="A307" s="67" t="s">
        <v>285</v>
      </c>
      <c r="B307" s="68" t="s">
        <v>21</v>
      </c>
      <c r="C307" s="65">
        <v>0</v>
      </c>
      <c r="D307" s="65">
        <v>44700.25</v>
      </c>
      <c r="E307" s="66">
        <v>0</v>
      </c>
    </row>
    <row r="308" spans="1:5" x14ac:dyDescent="0.25">
      <c r="A308" s="67" t="s">
        <v>102</v>
      </c>
      <c r="B308" s="68" t="s">
        <v>22</v>
      </c>
      <c r="C308" s="65">
        <v>0</v>
      </c>
      <c r="D308" s="65">
        <v>44700.25</v>
      </c>
      <c r="E308" s="66">
        <v>0</v>
      </c>
    </row>
    <row r="309" spans="1:5" x14ac:dyDescent="0.25">
      <c r="A309" s="67" t="s">
        <v>286</v>
      </c>
      <c r="B309" s="68" t="s">
        <v>108</v>
      </c>
      <c r="C309" s="65">
        <v>0</v>
      </c>
      <c r="D309" s="65">
        <v>4322.05</v>
      </c>
      <c r="E309" s="66">
        <v>0</v>
      </c>
    </row>
    <row r="310" spans="1:5" x14ac:dyDescent="0.25">
      <c r="A310" s="67" t="s">
        <v>107</v>
      </c>
      <c r="B310" s="68" t="s">
        <v>108</v>
      </c>
      <c r="C310" s="65">
        <v>0</v>
      </c>
      <c r="D310" s="65">
        <v>4322.05</v>
      </c>
      <c r="E310" s="66">
        <v>0</v>
      </c>
    </row>
    <row r="311" spans="1:5" x14ac:dyDescent="0.25">
      <c r="A311" s="67" t="s">
        <v>287</v>
      </c>
      <c r="B311" s="68" t="s">
        <v>235</v>
      </c>
      <c r="C311" s="65">
        <v>0</v>
      </c>
      <c r="D311" s="65">
        <v>7381.56</v>
      </c>
      <c r="E311" s="66">
        <v>0</v>
      </c>
    </row>
    <row r="312" spans="1:5" x14ac:dyDescent="0.25">
      <c r="A312" s="67" t="s">
        <v>109</v>
      </c>
      <c r="B312" s="68" t="s">
        <v>110</v>
      </c>
      <c r="C312" s="65">
        <v>0</v>
      </c>
      <c r="D312" s="65">
        <v>7381.56</v>
      </c>
      <c r="E312" s="66">
        <v>0</v>
      </c>
    </row>
    <row r="313" spans="1:5" x14ac:dyDescent="0.25">
      <c r="A313" s="106" t="s">
        <v>288</v>
      </c>
      <c r="B313" s="107" t="s">
        <v>13</v>
      </c>
      <c r="C313" s="104">
        <v>2030</v>
      </c>
      <c r="D313" s="104">
        <v>1849.12</v>
      </c>
      <c r="E313" s="105">
        <v>91.089655172413785</v>
      </c>
    </row>
    <row r="314" spans="1:5" x14ac:dyDescent="0.25">
      <c r="A314" s="67" t="s">
        <v>289</v>
      </c>
      <c r="B314" s="68" t="s">
        <v>23</v>
      </c>
      <c r="C314" s="65">
        <v>0</v>
      </c>
      <c r="D314" s="65">
        <v>1849.12</v>
      </c>
      <c r="E314" s="66">
        <v>0</v>
      </c>
    </row>
    <row r="315" spans="1:5" x14ac:dyDescent="0.25">
      <c r="A315" s="67" t="s">
        <v>136</v>
      </c>
      <c r="B315" s="68" t="s">
        <v>24</v>
      </c>
      <c r="C315" s="65">
        <v>0</v>
      </c>
      <c r="D315" s="65">
        <v>42</v>
      </c>
      <c r="E315" s="66">
        <v>0</v>
      </c>
    </row>
    <row r="316" spans="1:5" x14ac:dyDescent="0.25">
      <c r="A316" s="67" t="s">
        <v>113</v>
      </c>
      <c r="B316" s="68" t="s">
        <v>114</v>
      </c>
      <c r="C316" s="65">
        <v>0</v>
      </c>
      <c r="D316" s="65">
        <v>1807.12</v>
      </c>
      <c r="E316" s="66">
        <v>0</v>
      </c>
    </row>
    <row r="317" spans="1:5" x14ac:dyDescent="0.25">
      <c r="A317" s="59" t="s">
        <v>87</v>
      </c>
      <c r="B317" s="60" t="s">
        <v>88</v>
      </c>
      <c r="C317" s="60">
        <v>353112</v>
      </c>
      <c r="D317" s="60">
        <v>348625.36</v>
      </c>
      <c r="E317" s="61">
        <v>98.729400303586388</v>
      </c>
    </row>
    <row r="318" spans="1:5" x14ac:dyDescent="0.25">
      <c r="A318" s="62" t="s">
        <v>99</v>
      </c>
      <c r="B318" s="63" t="s">
        <v>100</v>
      </c>
      <c r="C318" s="63">
        <v>53303.8</v>
      </c>
      <c r="D318" s="63">
        <v>52293.81</v>
      </c>
      <c r="E318" s="64">
        <v>98.105219515306601</v>
      </c>
    </row>
    <row r="319" spans="1:5" x14ac:dyDescent="0.25">
      <c r="A319" s="62" t="s">
        <v>310</v>
      </c>
      <c r="B319" s="63" t="s">
        <v>311</v>
      </c>
      <c r="C319" s="63">
        <v>53303.8</v>
      </c>
      <c r="D319" s="63">
        <v>52293.81</v>
      </c>
      <c r="E319" s="64">
        <v>98.105219515306601</v>
      </c>
    </row>
    <row r="320" spans="1:5" x14ac:dyDescent="0.25">
      <c r="A320" s="103" t="s">
        <v>101</v>
      </c>
      <c r="B320" s="104" t="s">
        <v>3</v>
      </c>
      <c r="C320" s="104">
        <v>53303.8</v>
      </c>
      <c r="D320" s="104">
        <v>52293.81</v>
      </c>
      <c r="E320" s="105">
        <v>98.105219515306601</v>
      </c>
    </row>
    <row r="321" spans="1:5" x14ac:dyDescent="0.25">
      <c r="A321" s="106" t="s">
        <v>284</v>
      </c>
      <c r="B321" s="107" t="s">
        <v>4</v>
      </c>
      <c r="C321" s="104">
        <v>51435.8</v>
      </c>
      <c r="D321" s="104">
        <v>50589.96</v>
      </c>
      <c r="E321" s="105">
        <v>98.355542248783905</v>
      </c>
    </row>
    <row r="322" spans="1:5" x14ac:dyDescent="0.25">
      <c r="A322" s="67" t="s">
        <v>285</v>
      </c>
      <c r="B322" s="68" t="s">
        <v>21</v>
      </c>
      <c r="C322" s="65">
        <v>0</v>
      </c>
      <c r="D322" s="65">
        <v>41188.07</v>
      </c>
      <c r="E322" s="66">
        <v>0</v>
      </c>
    </row>
    <row r="323" spans="1:5" x14ac:dyDescent="0.25">
      <c r="A323" s="67" t="s">
        <v>102</v>
      </c>
      <c r="B323" s="68" t="s">
        <v>22</v>
      </c>
      <c r="C323" s="65">
        <v>0</v>
      </c>
      <c r="D323" s="65">
        <v>41188.07</v>
      </c>
      <c r="E323" s="66">
        <v>0</v>
      </c>
    </row>
    <row r="324" spans="1:5" x14ac:dyDescent="0.25">
      <c r="A324" s="67" t="s">
        <v>286</v>
      </c>
      <c r="B324" s="68" t="s">
        <v>108</v>
      </c>
      <c r="C324" s="65">
        <v>0</v>
      </c>
      <c r="D324" s="65">
        <v>2600.3200000000002</v>
      </c>
      <c r="E324" s="66">
        <v>0</v>
      </c>
    </row>
    <row r="325" spans="1:5" x14ac:dyDescent="0.25">
      <c r="A325" s="67" t="s">
        <v>107</v>
      </c>
      <c r="B325" s="68" t="s">
        <v>108</v>
      </c>
      <c r="C325" s="65">
        <v>0</v>
      </c>
      <c r="D325" s="65">
        <v>2600.3200000000002</v>
      </c>
      <c r="E325" s="66">
        <v>0</v>
      </c>
    </row>
    <row r="326" spans="1:5" x14ac:dyDescent="0.25">
      <c r="A326" s="67" t="s">
        <v>287</v>
      </c>
      <c r="B326" s="68" t="s">
        <v>235</v>
      </c>
      <c r="C326" s="65">
        <v>0</v>
      </c>
      <c r="D326" s="65">
        <v>6801.57</v>
      </c>
      <c r="E326" s="66">
        <v>0</v>
      </c>
    </row>
    <row r="327" spans="1:5" x14ac:dyDescent="0.25">
      <c r="A327" s="67" t="s">
        <v>109</v>
      </c>
      <c r="B327" s="68" t="s">
        <v>110</v>
      </c>
      <c r="C327" s="65">
        <v>0</v>
      </c>
      <c r="D327" s="65">
        <v>6801.57</v>
      </c>
      <c r="E327" s="66">
        <v>0</v>
      </c>
    </row>
    <row r="328" spans="1:5" x14ac:dyDescent="0.25">
      <c r="A328" s="106" t="s">
        <v>288</v>
      </c>
      <c r="B328" s="107" t="s">
        <v>13</v>
      </c>
      <c r="C328" s="104">
        <v>1868</v>
      </c>
      <c r="D328" s="104">
        <v>1703.85</v>
      </c>
      <c r="E328" s="105">
        <v>91.212526766595275</v>
      </c>
    </row>
    <row r="329" spans="1:5" x14ac:dyDescent="0.25">
      <c r="A329" s="67" t="s">
        <v>289</v>
      </c>
      <c r="B329" s="68" t="s">
        <v>23</v>
      </c>
      <c r="C329" s="65">
        <v>0</v>
      </c>
      <c r="D329" s="65">
        <v>1703.85</v>
      </c>
      <c r="E329" s="66">
        <v>0</v>
      </c>
    </row>
    <row r="330" spans="1:5" x14ac:dyDescent="0.25">
      <c r="A330" s="67" t="s">
        <v>136</v>
      </c>
      <c r="B330" s="68" t="s">
        <v>24</v>
      </c>
      <c r="C330" s="65">
        <v>0</v>
      </c>
      <c r="D330" s="65">
        <v>38.700000000000003</v>
      </c>
      <c r="E330" s="66">
        <v>0</v>
      </c>
    </row>
    <row r="331" spans="1:5" x14ac:dyDescent="0.25">
      <c r="A331" s="67" t="s">
        <v>113</v>
      </c>
      <c r="B331" s="68" t="s">
        <v>114</v>
      </c>
      <c r="C331" s="65">
        <v>0</v>
      </c>
      <c r="D331" s="65">
        <v>1665.15</v>
      </c>
      <c r="E331" s="66">
        <v>0</v>
      </c>
    </row>
    <row r="332" spans="1:5" x14ac:dyDescent="0.25">
      <c r="A332" s="62" t="s">
        <v>179</v>
      </c>
      <c r="B332" s="63" t="s">
        <v>180</v>
      </c>
      <c r="C332" s="63">
        <v>299808.2</v>
      </c>
      <c r="D332" s="63">
        <v>296331.55</v>
      </c>
      <c r="E332" s="64">
        <v>98.840375279928963</v>
      </c>
    </row>
    <row r="333" spans="1:5" x14ac:dyDescent="0.25">
      <c r="A333" s="62" t="s">
        <v>317</v>
      </c>
      <c r="B333" s="63" t="s">
        <v>180</v>
      </c>
      <c r="C333" s="63">
        <v>299808.2</v>
      </c>
      <c r="D333" s="63">
        <v>296331.55</v>
      </c>
      <c r="E333" s="64">
        <v>98.840375279928963</v>
      </c>
    </row>
    <row r="334" spans="1:5" x14ac:dyDescent="0.25">
      <c r="A334" s="103" t="s">
        <v>101</v>
      </c>
      <c r="B334" s="104" t="s">
        <v>3</v>
      </c>
      <c r="C334" s="104">
        <v>299808.2</v>
      </c>
      <c r="D334" s="104">
        <v>296331.55</v>
      </c>
      <c r="E334" s="105">
        <v>98.840375279928963</v>
      </c>
    </row>
    <row r="335" spans="1:5" x14ac:dyDescent="0.25">
      <c r="A335" s="106" t="s">
        <v>284</v>
      </c>
      <c r="B335" s="107" t="s">
        <v>4</v>
      </c>
      <c r="C335" s="104">
        <v>289326.2</v>
      </c>
      <c r="D335" s="104">
        <v>286676.52</v>
      </c>
      <c r="E335" s="105">
        <v>99.084189402826297</v>
      </c>
    </row>
    <row r="336" spans="1:5" x14ac:dyDescent="0.25">
      <c r="A336" s="67" t="s">
        <v>285</v>
      </c>
      <c r="B336" s="68" t="s">
        <v>21</v>
      </c>
      <c r="C336" s="65">
        <v>0</v>
      </c>
      <c r="D336" s="65">
        <v>233399.09</v>
      </c>
      <c r="E336" s="66">
        <v>0</v>
      </c>
    </row>
    <row r="337" spans="1:5" x14ac:dyDescent="0.25">
      <c r="A337" s="67" t="s">
        <v>102</v>
      </c>
      <c r="B337" s="68" t="s">
        <v>22</v>
      </c>
      <c r="C337" s="65">
        <v>0</v>
      </c>
      <c r="D337" s="65">
        <v>233399.09</v>
      </c>
      <c r="E337" s="66">
        <v>0</v>
      </c>
    </row>
    <row r="338" spans="1:5" x14ac:dyDescent="0.25">
      <c r="A338" s="67" t="s">
        <v>286</v>
      </c>
      <c r="B338" s="68" t="s">
        <v>108</v>
      </c>
      <c r="C338" s="65">
        <v>0</v>
      </c>
      <c r="D338" s="65">
        <v>14735.14</v>
      </c>
      <c r="E338" s="66">
        <v>0</v>
      </c>
    </row>
    <row r="339" spans="1:5" x14ac:dyDescent="0.25">
      <c r="A339" s="67" t="s">
        <v>107</v>
      </c>
      <c r="B339" s="68" t="s">
        <v>108</v>
      </c>
      <c r="C339" s="65">
        <v>0</v>
      </c>
      <c r="D339" s="65">
        <v>14735.14</v>
      </c>
      <c r="E339" s="66">
        <v>0</v>
      </c>
    </row>
    <row r="340" spans="1:5" x14ac:dyDescent="0.25">
      <c r="A340" s="67" t="s">
        <v>287</v>
      </c>
      <c r="B340" s="68" t="s">
        <v>235</v>
      </c>
      <c r="C340" s="65">
        <v>0</v>
      </c>
      <c r="D340" s="65">
        <v>38542.29</v>
      </c>
      <c r="E340" s="66">
        <v>0</v>
      </c>
    </row>
    <row r="341" spans="1:5" x14ac:dyDescent="0.25">
      <c r="A341" s="67" t="s">
        <v>109</v>
      </c>
      <c r="B341" s="68" t="s">
        <v>110</v>
      </c>
      <c r="C341" s="65">
        <v>0</v>
      </c>
      <c r="D341" s="65">
        <v>38542.29</v>
      </c>
      <c r="E341" s="66">
        <v>0</v>
      </c>
    </row>
    <row r="342" spans="1:5" x14ac:dyDescent="0.25">
      <c r="A342" s="106" t="s">
        <v>288</v>
      </c>
      <c r="B342" s="107" t="s">
        <v>13</v>
      </c>
      <c r="C342" s="104">
        <v>10482</v>
      </c>
      <c r="D342" s="104">
        <v>9655.0300000000007</v>
      </c>
      <c r="E342" s="105">
        <v>92.110570501812646</v>
      </c>
    </row>
    <row r="343" spans="1:5" x14ac:dyDescent="0.25">
      <c r="A343" s="67" t="s">
        <v>289</v>
      </c>
      <c r="B343" s="68" t="s">
        <v>23</v>
      </c>
      <c r="C343" s="65">
        <v>0</v>
      </c>
      <c r="D343" s="65">
        <v>9655.0300000000007</v>
      </c>
      <c r="E343" s="66">
        <v>0</v>
      </c>
    </row>
    <row r="344" spans="1:5" x14ac:dyDescent="0.25">
      <c r="A344" s="67" t="s">
        <v>136</v>
      </c>
      <c r="B344" s="68" t="s">
        <v>24</v>
      </c>
      <c r="C344" s="65">
        <v>0</v>
      </c>
      <c r="D344" s="65">
        <v>219.3</v>
      </c>
      <c r="E344" s="66">
        <v>0</v>
      </c>
    </row>
    <row r="345" spans="1:5" x14ac:dyDescent="0.25">
      <c r="A345" s="67" t="s">
        <v>113</v>
      </c>
      <c r="B345" s="68" t="s">
        <v>114</v>
      </c>
      <c r="C345" s="65">
        <v>0</v>
      </c>
      <c r="D345" s="65">
        <v>9435.73</v>
      </c>
      <c r="E345" s="66">
        <v>0</v>
      </c>
    </row>
    <row r="346" spans="1:5" x14ac:dyDescent="0.25">
      <c r="A346" s="97" t="s">
        <v>188</v>
      </c>
      <c r="B346" s="98" t="s">
        <v>189</v>
      </c>
      <c r="C346" s="98">
        <v>4536.16</v>
      </c>
      <c r="D346" s="98">
        <v>4520.28</v>
      </c>
      <c r="E346" s="99">
        <v>99.649924164932443</v>
      </c>
    </row>
    <row r="347" spans="1:5" x14ac:dyDescent="0.25">
      <c r="A347" s="59" t="s">
        <v>87</v>
      </c>
      <c r="B347" s="60" t="s">
        <v>88</v>
      </c>
      <c r="C347" s="60">
        <v>4536.16</v>
      </c>
      <c r="D347" s="60">
        <v>4520.28</v>
      </c>
      <c r="E347" s="61">
        <v>99.649924164932443</v>
      </c>
    </row>
    <row r="348" spans="1:5" x14ac:dyDescent="0.25">
      <c r="A348" s="62" t="s">
        <v>99</v>
      </c>
      <c r="B348" s="63" t="s">
        <v>100</v>
      </c>
      <c r="C348" s="63">
        <v>216.01</v>
      </c>
      <c r="D348" s="63">
        <v>215.25</v>
      </c>
      <c r="E348" s="64">
        <v>99.648164436831635</v>
      </c>
    </row>
    <row r="349" spans="1:5" x14ac:dyDescent="0.25">
      <c r="A349" s="62" t="s">
        <v>310</v>
      </c>
      <c r="B349" s="63" t="s">
        <v>311</v>
      </c>
      <c r="C349" s="63">
        <v>216.01</v>
      </c>
      <c r="D349" s="63">
        <v>215.25</v>
      </c>
      <c r="E349" s="64">
        <v>99.648164436831635</v>
      </c>
    </row>
    <row r="350" spans="1:5" x14ac:dyDescent="0.25">
      <c r="A350" s="103" t="s">
        <v>101</v>
      </c>
      <c r="B350" s="104" t="s">
        <v>3</v>
      </c>
      <c r="C350" s="104">
        <v>216.01</v>
      </c>
      <c r="D350" s="104">
        <v>215.25</v>
      </c>
      <c r="E350" s="105">
        <v>99.648164436831635</v>
      </c>
    </row>
    <row r="351" spans="1:5" x14ac:dyDescent="0.25">
      <c r="A351" s="106" t="s">
        <v>288</v>
      </c>
      <c r="B351" s="107" t="s">
        <v>13</v>
      </c>
      <c r="C351" s="104">
        <v>216.01</v>
      </c>
      <c r="D351" s="104">
        <v>215.25</v>
      </c>
      <c r="E351" s="105">
        <v>99.648164436831635</v>
      </c>
    </row>
    <row r="352" spans="1:5" x14ac:dyDescent="0.25">
      <c r="A352" s="67" t="s">
        <v>295</v>
      </c>
      <c r="B352" s="68" t="s">
        <v>236</v>
      </c>
      <c r="C352" s="65">
        <v>0</v>
      </c>
      <c r="D352" s="65">
        <v>215.25</v>
      </c>
      <c r="E352" s="66">
        <v>0</v>
      </c>
    </row>
    <row r="353" spans="1:5" x14ac:dyDescent="0.25">
      <c r="A353" s="67" t="s">
        <v>167</v>
      </c>
      <c r="B353" s="68" t="s">
        <v>168</v>
      </c>
      <c r="C353" s="65">
        <v>0</v>
      </c>
      <c r="D353" s="65">
        <v>215.25</v>
      </c>
      <c r="E353" s="66">
        <v>0</v>
      </c>
    </row>
    <row r="354" spans="1:5" x14ac:dyDescent="0.25">
      <c r="A354" s="62" t="s">
        <v>179</v>
      </c>
      <c r="B354" s="63" t="s">
        <v>180</v>
      </c>
      <c r="C354" s="63">
        <v>4320.1499999999996</v>
      </c>
      <c r="D354" s="63">
        <v>4305.03</v>
      </c>
      <c r="E354" s="64">
        <v>99.650012152355828</v>
      </c>
    </row>
    <row r="355" spans="1:5" x14ac:dyDescent="0.25">
      <c r="A355" s="62" t="s">
        <v>317</v>
      </c>
      <c r="B355" s="63" t="s">
        <v>180</v>
      </c>
      <c r="C355" s="63">
        <v>4320.1499999999996</v>
      </c>
      <c r="D355" s="63">
        <v>4305.03</v>
      </c>
      <c r="E355" s="64">
        <v>99.650012152355828</v>
      </c>
    </row>
    <row r="356" spans="1:5" x14ac:dyDescent="0.25">
      <c r="A356" s="103" t="s">
        <v>101</v>
      </c>
      <c r="B356" s="104" t="s">
        <v>3</v>
      </c>
      <c r="C356" s="104">
        <v>4320.1499999999996</v>
      </c>
      <c r="D356" s="104">
        <v>4305.03</v>
      </c>
      <c r="E356" s="105">
        <v>99.650012152355828</v>
      </c>
    </row>
    <row r="357" spans="1:5" x14ac:dyDescent="0.25">
      <c r="A357" s="106" t="s">
        <v>288</v>
      </c>
      <c r="B357" s="107" t="s">
        <v>13</v>
      </c>
      <c r="C357" s="104">
        <v>4320.1499999999996</v>
      </c>
      <c r="D357" s="104">
        <v>4305.03</v>
      </c>
      <c r="E357" s="105">
        <v>99.650012152355828</v>
      </c>
    </row>
    <row r="358" spans="1:5" x14ac:dyDescent="0.25">
      <c r="A358" s="67" t="s">
        <v>295</v>
      </c>
      <c r="B358" s="68" t="s">
        <v>236</v>
      </c>
      <c r="C358" s="65">
        <v>0</v>
      </c>
      <c r="D358" s="65">
        <v>4305.03</v>
      </c>
      <c r="E358" s="66">
        <v>0</v>
      </c>
    </row>
    <row r="359" spans="1:5" x14ac:dyDescent="0.25">
      <c r="A359" s="67" t="s">
        <v>167</v>
      </c>
      <c r="B359" s="68" t="s">
        <v>168</v>
      </c>
      <c r="C359" s="65">
        <v>0</v>
      </c>
      <c r="D359" s="65">
        <v>4305.03</v>
      </c>
      <c r="E359" s="66">
        <v>0</v>
      </c>
    </row>
    <row r="360" spans="1:5" x14ac:dyDescent="0.25">
      <c r="A360" s="97" t="s">
        <v>318</v>
      </c>
      <c r="B360" s="98" t="s">
        <v>319</v>
      </c>
      <c r="C360" s="98">
        <v>1110</v>
      </c>
      <c r="D360" s="98">
        <v>367.01</v>
      </c>
      <c r="E360" s="99">
        <v>33.063963963963957</v>
      </c>
    </row>
    <row r="361" spans="1:5" x14ac:dyDescent="0.25">
      <c r="A361" s="59" t="s">
        <v>87</v>
      </c>
      <c r="B361" s="60" t="s">
        <v>88</v>
      </c>
      <c r="C361" s="60">
        <v>1110</v>
      </c>
      <c r="D361" s="60">
        <v>367.01</v>
      </c>
      <c r="E361" s="61">
        <v>33.063963963963957</v>
      </c>
    </row>
    <row r="362" spans="1:5" x14ac:dyDescent="0.25">
      <c r="A362" s="62" t="s">
        <v>99</v>
      </c>
      <c r="B362" s="63" t="s">
        <v>100</v>
      </c>
      <c r="C362" s="63">
        <v>55</v>
      </c>
      <c r="D362" s="63">
        <v>17.48</v>
      </c>
      <c r="E362" s="64">
        <v>31.781818181818185</v>
      </c>
    </row>
    <row r="363" spans="1:5" x14ac:dyDescent="0.25">
      <c r="A363" s="62" t="s">
        <v>310</v>
      </c>
      <c r="B363" s="63" t="s">
        <v>311</v>
      </c>
      <c r="C363" s="63">
        <v>55</v>
      </c>
      <c r="D363" s="63">
        <v>17.48</v>
      </c>
      <c r="E363" s="64">
        <v>31.781818181818185</v>
      </c>
    </row>
    <row r="364" spans="1:5" x14ac:dyDescent="0.25">
      <c r="A364" s="103" t="s">
        <v>101</v>
      </c>
      <c r="B364" s="104" t="s">
        <v>3</v>
      </c>
      <c r="C364" s="104">
        <v>55</v>
      </c>
      <c r="D364" s="104">
        <v>17.48</v>
      </c>
      <c r="E364" s="105">
        <v>31.781818181818185</v>
      </c>
    </row>
    <row r="365" spans="1:5" x14ac:dyDescent="0.25">
      <c r="A365" s="106" t="s">
        <v>288</v>
      </c>
      <c r="B365" s="107" t="s">
        <v>13</v>
      </c>
      <c r="C365" s="104">
        <v>55</v>
      </c>
      <c r="D365" s="104">
        <v>17.48</v>
      </c>
      <c r="E365" s="105">
        <v>31.781818181818185</v>
      </c>
    </row>
    <row r="366" spans="1:5" x14ac:dyDescent="0.25">
      <c r="A366" s="67" t="s">
        <v>295</v>
      </c>
      <c r="B366" s="68" t="s">
        <v>236</v>
      </c>
      <c r="C366" s="65">
        <v>0</v>
      </c>
      <c r="D366" s="65">
        <v>17.48</v>
      </c>
      <c r="E366" s="66">
        <v>0</v>
      </c>
    </row>
    <row r="367" spans="1:5" x14ac:dyDescent="0.25">
      <c r="A367" s="67" t="s">
        <v>167</v>
      </c>
      <c r="B367" s="68" t="s">
        <v>168</v>
      </c>
      <c r="C367" s="65">
        <v>0</v>
      </c>
      <c r="D367" s="65">
        <v>17.48</v>
      </c>
      <c r="E367" s="66">
        <v>0</v>
      </c>
    </row>
    <row r="368" spans="1:5" x14ac:dyDescent="0.25">
      <c r="A368" s="62" t="s">
        <v>179</v>
      </c>
      <c r="B368" s="63" t="s">
        <v>180</v>
      </c>
      <c r="C368" s="63">
        <v>1055</v>
      </c>
      <c r="D368" s="63">
        <v>349.53</v>
      </c>
      <c r="E368" s="64">
        <v>33.130805687203789</v>
      </c>
    </row>
    <row r="369" spans="1:5" x14ac:dyDescent="0.25">
      <c r="A369" s="62" t="s">
        <v>317</v>
      </c>
      <c r="B369" s="63" t="s">
        <v>180</v>
      </c>
      <c r="C369" s="63">
        <v>1055</v>
      </c>
      <c r="D369" s="63">
        <v>349.53</v>
      </c>
      <c r="E369" s="64">
        <v>33.130805687203789</v>
      </c>
    </row>
    <row r="370" spans="1:5" x14ac:dyDescent="0.25">
      <c r="A370" s="103" t="s">
        <v>101</v>
      </c>
      <c r="B370" s="104" t="s">
        <v>3</v>
      </c>
      <c r="C370" s="104">
        <v>1055</v>
      </c>
      <c r="D370" s="104">
        <v>349.53</v>
      </c>
      <c r="E370" s="105">
        <v>33.130805687203789</v>
      </c>
    </row>
    <row r="371" spans="1:5" x14ac:dyDescent="0.25">
      <c r="A371" s="106" t="s">
        <v>288</v>
      </c>
      <c r="B371" s="107" t="s">
        <v>13</v>
      </c>
      <c r="C371" s="104">
        <v>1055</v>
      </c>
      <c r="D371" s="104">
        <v>349.53</v>
      </c>
      <c r="E371" s="105">
        <v>33.130805687203789</v>
      </c>
    </row>
    <row r="372" spans="1:5" x14ac:dyDescent="0.25">
      <c r="A372" s="67" t="s">
        <v>295</v>
      </c>
      <c r="B372" s="68" t="s">
        <v>236</v>
      </c>
      <c r="C372" s="65">
        <v>0</v>
      </c>
      <c r="D372" s="65">
        <v>349.53</v>
      </c>
      <c r="E372" s="66">
        <v>0</v>
      </c>
    </row>
    <row r="373" spans="1:5" x14ac:dyDescent="0.25">
      <c r="A373" s="69" t="s">
        <v>167</v>
      </c>
      <c r="B373" s="70" t="s">
        <v>168</v>
      </c>
      <c r="C373" s="71">
        <v>0</v>
      </c>
      <c r="D373" s="71">
        <v>349.53</v>
      </c>
      <c r="E373" s="72">
        <v>0</v>
      </c>
    </row>
  </sheetData>
  <mergeCells count="2">
    <mergeCell ref="A3:E3"/>
    <mergeCell ref="A1:E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'Programska klasifikacija'!Ispis_naslova</vt:lpstr>
      <vt:lpstr>'Rashodi i prihodi prema izvoru'!Ispis_naslova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2026-03-10T02:11:54Z</cp:lastPrinted>
  <dcterms:created xsi:type="dcterms:W3CDTF">2022-08-12T12:51:27Z</dcterms:created>
  <dcterms:modified xsi:type="dcterms:W3CDTF">2026-03-15T19:38:32Z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